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талья\Desktop\От экономистов\Раскрытие 2021\"/>
    </mc:Choice>
  </mc:AlternateContent>
  <bookViews>
    <workbookView xWindow="120" yWindow="30" windowWidth="15480" windowHeight="11640"/>
  </bookViews>
  <sheets>
    <sheet name="2021 год" sheetId="2" r:id="rId1"/>
  </sheets>
  <definedNames>
    <definedName name="_xlnm._FilterDatabase" localSheetId="0" hidden="1">'2021 год'!$A$5:$AC$32</definedName>
    <definedName name="_xlnm.Print_Titles" localSheetId="0">'2021 год'!$3:$5</definedName>
    <definedName name="_xlnm.Print_Area" localSheetId="0">'2021 год'!$A$1:$AI$35</definedName>
  </definedNames>
  <calcPr calcId="152511"/>
</workbook>
</file>

<file path=xl/calcChain.xml><?xml version="1.0" encoding="utf-8"?>
<calcChain xmlns="http://schemas.openxmlformats.org/spreadsheetml/2006/main">
  <c r="R34" i="2" l="1"/>
  <c r="S34" i="2"/>
  <c r="T34" i="2"/>
  <c r="U34" i="2"/>
  <c r="V34" i="2"/>
  <c r="W34" i="2"/>
  <c r="X34" i="2"/>
  <c r="Y34" i="2"/>
  <c r="Z34" i="2"/>
  <c r="AA34" i="2"/>
  <c r="AB34" i="2"/>
  <c r="Q34" i="2"/>
  <c r="P33" i="2"/>
  <c r="P34" i="2"/>
  <c r="O34" i="2"/>
  <c r="Q31" i="2"/>
  <c r="P31" i="2"/>
  <c r="O31" i="2"/>
  <c r="V33" i="2" l="1"/>
  <c r="W33" i="2"/>
  <c r="X33" i="2"/>
  <c r="Y33" i="2"/>
  <c r="Z33" i="2"/>
  <c r="AA33" i="2"/>
  <c r="AB33" i="2"/>
  <c r="U33" i="2"/>
  <c r="T33" i="2"/>
  <c r="AB40" i="2"/>
  <c r="AA40" i="2"/>
  <c r="AA41" i="2" s="1"/>
  <c r="Z40" i="2"/>
  <c r="Z41" i="2" s="1"/>
  <c r="Y40" i="2"/>
  <c r="Y41" i="2" s="1"/>
  <c r="X40" i="2"/>
  <c r="X41" i="2" s="1"/>
  <c r="W40" i="2"/>
  <c r="W41" i="2" s="1"/>
  <c r="V40" i="2"/>
  <c r="V41" i="2" s="1"/>
  <c r="U40" i="2"/>
  <c r="U41" i="2" s="1"/>
  <c r="T40" i="2"/>
  <c r="T41" i="2" s="1"/>
  <c r="Q39" i="2"/>
  <c r="P39" i="2"/>
  <c r="O39" i="2"/>
  <c r="Q32" i="2"/>
  <c r="P32" i="2"/>
  <c r="O32" i="2"/>
  <c r="Q30" i="2"/>
  <c r="P30" i="2"/>
  <c r="O30" i="2"/>
  <c r="Q29" i="2"/>
  <c r="P29" i="2"/>
  <c r="O29" i="2"/>
  <c r="Q28" i="2"/>
  <c r="P28" i="2"/>
  <c r="O28" i="2"/>
  <c r="Q27" i="2"/>
  <c r="P27" i="2"/>
  <c r="O27" i="2"/>
  <c r="Q26" i="2"/>
  <c r="P26" i="2"/>
  <c r="O26" i="2"/>
  <c r="Q25" i="2"/>
  <c r="P25" i="2"/>
  <c r="O25" i="2"/>
  <c r="Q24" i="2"/>
  <c r="P24" i="2"/>
  <c r="O24" i="2"/>
  <c r="Q23" i="2"/>
  <c r="P23" i="2"/>
  <c r="O23" i="2"/>
  <c r="Q22" i="2"/>
  <c r="P22" i="2"/>
  <c r="O22" i="2"/>
  <c r="Q21" i="2"/>
  <c r="P21" i="2"/>
  <c r="O21" i="2"/>
  <c r="Q20" i="2"/>
  <c r="P20" i="2"/>
  <c r="O20" i="2"/>
  <c r="Q19" i="2"/>
  <c r="P19" i="2"/>
  <c r="O19" i="2"/>
  <c r="Q18" i="2"/>
  <c r="P18" i="2"/>
  <c r="O18" i="2"/>
  <c r="Q38" i="2"/>
  <c r="P38" i="2"/>
  <c r="O38" i="2"/>
  <c r="Q37" i="2"/>
  <c r="P37" i="2"/>
  <c r="O37" i="2"/>
  <c r="Q36" i="2"/>
  <c r="P36" i="2"/>
  <c r="P40" i="2" s="1"/>
  <c r="P41" i="2" s="1"/>
  <c r="O36" i="2"/>
  <c r="O41" i="2" l="1"/>
  <c r="Q40" i="2"/>
  <c r="Q41" i="2" s="1"/>
  <c r="Q17" i="2"/>
  <c r="P17" i="2"/>
  <c r="O17" i="2"/>
  <c r="Q13" i="2" l="1"/>
  <c r="P13" i="2"/>
  <c r="O13" i="2"/>
  <c r="Q12" i="2"/>
  <c r="P12" i="2"/>
  <c r="O12" i="2"/>
  <c r="O16" i="2" l="1"/>
  <c r="P16" i="2"/>
  <c r="Q16" i="2"/>
  <c r="P15" i="2"/>
  <c r="O15" i="2"/>
  <c r="Q15" i="2"/>
  <c r="O14" i="2"/>
  <c r="P14" i="2"/>
  <c r="Q14" i="2"/>
  <c r="O11" i="2"/>
  <c r="P11" i="2"/>
  <c r="Q11" i="2"/>
  <c r="A9" i="2" l="1"/>
  <c r="A10" i="2" s="1"/>
  <c r="O8" i="2" l="1"/>
  <c r="Q8" i="2"/>
  <c r="P8" i="2"/>
  <c r="Q10" i="2" l="1"/>
  <c r="P10" i="2"/>
  <c r="O10" i="2"/>
  <c r="Q9" i="2"/>
  <c r="Q33" i="2" s="1"/>
  <c r="P9" i="2"/>
  <c r="O9" i="2"/>
  <c r="AB6" i="2" l="1"/>
  <c r="AC6" i="2" s="1"/>
  <c r="AD6" i="2" s="1"/>
  <c r="AE6" i="2" s="1"/>
  <c r="AF6" i="2" s="1"/>
  <c r="AG6" i="2" s="1"/>
  <c r="AH6" i="2" s="1"/>
  <c r="AI6" i="2" s="1"/>
  <c r="S6" i="2" l="1"/>
  <c r="T6" i="2" s="1"/>
  <c r="U6" i="2" s="1"/>
  <c r="X6" i="2"/>
  <c r="Y6" i="2" s="1"/>
  <c r="B6" i="2"/>
  <c r="C6" i="2" s="1"/>
  <c r="D6" i="2" s="1"/>
  <c r="E6" i="2" s="1"/>
  <c r="F6" i="2" l="1"/>
  <c r="G6" i="2" s="1"/>
  <c r="H6" i="2" s="1"/>
  <c r="I6" i="2" s="1"/>
  <c r="J6" i="2" s="1"/>
  <c r="K6" i="2" s="1"/>
  <c r="L6" i="2" s="1"/>
  <c r="M6" i="2" s="1"/>
  <c r="N6" i="2" s="1"/>
</calcChain>
</file>

<file path=xl/sharedStrings.xml><?xml version="1.0" encoding="utf-8"?>
<sst xmlns="http://schemas.openxmlformats.org/spreadsheetml/2006/main" count="346" uniqueCount="139">
  <si>
    <t>Информация о присоединении</t>
  </si>
  <si>
    <t>№ договора о технологическом присоединении</t>
  </si>
  <si>
    <t>Дата заключения договора</t>
  </si>
  <si>
    <t>№ п/п</t>
  </si>
  <si>
    <t>Среднее арифметическое значение</t>
  </si>
  <si>
    <t>х</t>
  </si>
  <si>
    <t>ИТОГО:</t>
  </si>
  <si>
    <t xml:space="preserve">Информация о заявителе: </t>
  </si>
  <si>
    <t>Протяженность присоединения, м (расстояние от существующих электрических сетей до границы участка, на котором размещены энергопринимающие устройства заявителя, измеряемое по прямой)</t>
  </si>
  <si>
    <t>Адрес присоединяемого объекта</t>
  </si>
  <si>
    <t>Дата исполнения обязательств сетевой организацией</t>
  </si>
  <si>
    <t>Дата подписания акта об осуществлении технологического присоединения</t>
  </si>
  <si>
    <t>Объем запрашиваемой максимальной мощности энергопринимающих устройств Заявителя по договорам технологического присоединения (кВт)</t>
  </si>
  <si>
    <t>Выручка сетевой организации от оказания услуг по технологическому присоединению в соответствии с актами выполненных работ, всего  (руб. без НДС)</t>
  </si>
  <si>
    <t>выручка по мероприятиям технологического присоединения (С1), руб. без НДС</t>
  </si>
  <si>
    <t>в том числе:</t>
  </si>
  <si>
    <t>Выручка сетевой организации от оказания услуг по технологическому присоединению в соответствии с данными бухгалтерского учета (руб. без НДС)</t>
  </si>
  <si>
    <t>1. Заявители с присоединяемой мощностью - до 15 кВт с учетом особенностей ценообразования, определенных Основами ценообразования (льготная категория заявителей)</t>
  </si>
  <si>
    <t xml:space="preserve">Срок подключения заявителя с момента подписания договора до выполенния обязательств, дней </t>
  </si>
  <si>
    <t>Количество этапов (процедур) с иной организацией, шт.</t>
  </si>
  <si>
    <t>Количество этапов (процедур) с сетевой организацией, шт.</t>
  </si>
  <si>
    <t xml:space="preserve">сумма расходов на  мероприятия технологического присоединения (С1), руб. </t>
  </si>
  <si>
    <t>Оформление процедуры технологического присоединения (очно, посредством услуг почтовой связи, интернет-заявка, другие способы)</t>
  </si>
  <si>
    <t>Прохождение трассы линии электропередачи по частным землям (да/нет)</t>
  </si>
  <si>
    <t>27</t>
  </si>
  <si>
    <t>Взаимодействие Заявителя с энергосбытовой компанией при заключении договора энергоснабжения (да/нет)</t>
  </si>
  <si>
    <t>Срок получения документов, разрешений и согласований ПСД, необходимых для получения "ордера на земляные работы", дней</t>
  </si>
  <si>
    <t>Срок предоставления "ордера на земляные работы", дней</t>
  </si>
  <si>
    <t>Дата поступления первоначальной заявки на технологическое присоединение</t>
  </si>
  <si>
    <t xml:space="preserve">Дата направления заявителю в бумажном виде для подписания заполненного и подписанного акта об осуществлении технологического присоединения в двух экземплярах </t>
  </si>
  <si>
    <t>22=23+24</t>
  </si>
  <si>
    <t>26=27+28</t>
  </si>
  <si>
    <t>15=11-9</t>
  </si>
  <si>
    <t>16=(11-7)-(9-8)</t>
  </si>
  <si>
    <t>17=(14-7)-(9-8)-(14-13)</t>
  </si>
  <si>
    <t xml:space="preserve">Срок подключения заявителя с момента подачи заявки до подписания акта (без учета времени рассмотрения договора и акта Заявителем), дней </t>
  </si>
  <si>
    <t xml:space="preserve">Срок подключения заявителя с момента подачи заявки до выполенния обязательств (без учета времени рассмотрения договора Заявителем), дней </t>
  </si>
  <si>
    <t>Дата получения уведомления от Заявителя об исполнении своей части ТУ</t>
  </si>
  <si>
    <t>Дата исполнения обязательств Заявителем</t>
  </si>
  <si>
    <t>Дата направления Заявителю в бумажном виде для подписания заполненного и подписанного проекта договора в двух экземплярах и ТУ как неотъемлемого приложения к договору</t>
  </si>
  <si>
    <t>Дата поступления полного комплекта документов от Заявителя</t>
  </si>
  <si>
    <t>Наименование юридического лица/ФИО Заявителя</t>
  </si>
  <si>
    <t>Объем максимальной мощности энергопринимающих устройств Заявителя в соответствии с актами технологического присоединения (кВт)</t>
  </si>
  <si>
    <t>выручка по строительству объектов электросетевого хозяйства (С2, С3, С4) руб. без НДС</t>
  </si>
  <si>
    <t xml:space="preserve">Фактические расходы на осуществление сетевой организации мероприятий по технологическому присоединению в соответствии с договорами технологического присоединения (руб. без НДС)
</t>
  </si>
  <si>
    <t>сумма расходов на строительство объектов электросетевого хозяйства (С2, С3, С4), руб. без НДС</t>
  </si>
  <si>
    <t>Срок получения Заявителем (2 категория надежности) разрешения на ввод энергопринимающего устройства в Ростехнадзоре, дней</t>
  </si>
  <si>
    <t>Выпонение сетевой организацией мероприятий "последней мили" (да/нет)</t>
  </si>
  <si>
    <t>не более 25 м.</t>
  </si>
  <si>
    <t>очно</t>
  </si>
  <si>
    <t>нет</t>
  </si>
  <si>
    <t>да</t>
  </si>
  <si>
    <t>г. Тейково, ул.Сергеевская, д.1</t>
  </si>
  <si>
    <t>ФЛ Торосян Самвел Людвигович</t>
  </si>
  <si>
    <t>Тейковский район, пос. Нерль, ул. Октябрьская, д.11</t>
  </si>
  <si>
    <t>575/19</t>
  </si>
  <si>
    <t>Тейковский район, пос. Нерль, ул. Чкалова, д.42</t>
  </si>
  <si>
    <t>527/19</t>
  </si>
  <si>
    <t>ФЛ Малеева Светлана Петровна</t>
  </si>
  <si>
    <t>г. Тейково, ул. 1 Красноармейская, д.29</t>
  </si>
  <si>
    <t>596/20</t>
  </si>
  <si>
    <t>696/21</t>
  </si>
  <si>
    <t>ФЛ Матвеева Анна Сергеевна</t>
  </si>
  <si>
    <t>г. Тейково, ул. 1 Красная, д.95а</t>
  </si>
  <si>
    <t>ФЛ Погодина Светлана Рудольфовна</t>
  </si>
  <si>
    <t>г. Тейково, ул. 2 Красная, д.4</t>
  </si>
  <si>
    <t>700/21</t>
  </si>
  <si>
    <t>ФЛ Кириллова Ирина Витальевна</t>
  </si>
  <si>
    <t>г. Тейково, ул. 3 Красноармейская, д.21</t>
  </si>
  <si>
    <t>693/20</t>
  </si>
  <si>
    <t>ФЛ Качурин Валерий Алексеевич</t>
  </si>
  <si>
    <t>691/20</t>
  </si>
  <si>
    <t>ФЛ Давлатов Махмадсомеъ Сайумронович</t>
  </si>
  <si>
    <t>Тейковский район, пос. Нерль, ул. Сизова, д.11</t>
  </si>
  <si>
    <t>667/20</t>
  </si>
  <si>
    <t>482/20</t>
  </si>
  <si>
    <t>ФЛ Михайлова Марина Ивановна</t>
  </si>
  <si>
    <t>г. Тейково, ул. 1 Терентьевская, д.68</t>
  </si>
  <si>
    <t>ФЛ Быкова Екатерина Альбертовна</t>
  </si>
  <si>
    <t>г. Тейково, ул. Октябрьская, д.24, пом. 1013</t>
  </si>
  <si>
    <t>724/41</t>
  </si>
  <si>
    <t>2. Заявители с присоединяемой мощностью - до 150 кВт (за исключением льготной категории заявителей)</t>
  </si>
  <si>
    <t>ООО "ЮТА"</t>
  </si>
  <si>
    <t>г. Тейково, ул. Ул. Делегатская, у д. 3</t>
  </si>
  <si>
    <t>г. Тейково, ул. Советской Армии, у д. 6</t>
  </si>
  <si>
    <t>г. Тейково, ул. М. Лифаново, у д. 32</t>
  </si>
  <si>
    <t>720/21</t>
  </si>
  <si>
    <t>721/21</t>
  </si>
  <si>
    <t>722/21</t>
  </si>
  <si>
    <t>ФЛ Белопотапов Сергей Владимирович</t>
  </si>
  <si>
    <t>г. Тейково, ул. Шестагинская, д.21</t>
  </si>
  <si>
    <t>717/21</t>
  </si>
  <si>
    <t>ФЛ Жирнова Татьяна Николаевна</t>
  </si>
  <si>
    <t>г. Тейково, ул. 1 Береговая, д.21</t>
  </si>
  <si>
    <t>585/19</t>
  </si>
  <si>
    <t>ФЛ Абдуллаева Валида Норвуз кызы</t>
  </si>
  <si>
    <t>г. Тейково, ул. Арсенияя, д.13</t>
  </si>
  <si>
    <t>679/20</t>
  </si>
  <si>
    <t>ФЛ Светцов Анатолий Николаевич</t>
  </si>
  <si>
    <t>г. Тейково, пос. Фрунзе, ДНТ "Ветеран", участок 8</t>
  </si>
  <si>
    <t>689/20</t>
  </si>
  <si>
    <t>ФЛ Овсянников Сергей Анатольевич</t>
  </si>
  <si>
    <t>г. Тейково, пос. Фрунзе, ДНТ "Ветеран", участок 9</t>
  </si>
  <si>
    <t>690/20</t>
  </si>
  <si>
    <t>ФЛ Ковальчук Сергей Владимирович</t>
  </si>
  <si>
    <t>ФЛ Жуков Василий Николаевич</t>
  </si>
  <si>
    <t>г. Тейково, ул. 1 Терентьевская, д.25</t>
  </si>
  <si>
    <t>692/20</t>
  </si>
  <si>
    <t>ФЛ Ионова Надежда Карловна</t>
  </si>
  <si>
    <t>Тейковский район, д. Красново, д.16/2</t>
  </si>
  <si>
    <t>704/21</t>
  </si>
  <si>
    <t>ФЛ Рожин Виктор Александрович</t>
  </si>
  <si>
    <t>г. Тейково, ул. 2 Заречная, д.70</t>
  </si>
  <si>
    <t>706/21</t>
  </si>
  <si>
    <t>ФЛ Городничева Надежда Владимировна</t>
  </si>
  <si>
    <t>г. Тейково, ул. Короткова, д.18</t>
  </si>
  <si>
    <t>708/21</t>
  </si>
  <si>
    <t>ФЛ Шестопалов Евгений Анатольевич</t>
  </si>
  <si>
    <t>Тейковский район, д. Домоткановоо, д.11</t>
  </si>
  <si>
    <t>709/21</t>
  </si>
  <si>
    <t>ФЛ Замараева Алена Андреевна</t>
  </si>
  <si>
    <t>г. Тейково, ул. Калининская, д.25</t>
  </si>
  <si>
    <t>710/21</t>
  </si>
  <si>
    <t>ФЛ Крайнова Елена Александровна</t>
  </si>
  <si>
    <t>г. Тейково, ул. 40 лет Октября, д.2/6</t>
  </si>
  <si>
    <t>711/21</t>
  </si>
  <si>
    <t>ФЛ Лопатько Сергей Алексеевич</t>
  </si>
  <si>
    <t>г. Тейково, ул. 1 Пролетарская, д.26</t>
  </si>
  <si>
    <t>712/21</t>
  </si>
  <si>
    <t>ФЛ Новикова Светлана Веняминовна</t>
  </si>
  <si>
    <t>г. Тейково, ул. 2 Красноармейская, д.11</t>
  </si>
  <si>
    <t>734/21</t>
  </si>
  <si>
    <t>ФЛ Кравченко Любовь Михайловна</t>
  </si>
  <si>
    <t>г. Тейково, ул. Октябрьская, д.1, 1 этаж</t>
  </si>
  <si>
    <t>740/21</t>
  </si>
  <si>
    <r>
      <t>Реестр заявителей, энергопринимающие устройства которых фактически присоединены за период с 01.01.2021 года по 30.06</t>
    </r>
    <r>
      <rPr>
        <b/>
        <sz val="14"/>
        <rFont val="Times New Roman"/>
        <family val="1"/>
        <charset val="204"/>
      </rPr>
      <t>.2021</t>
    </r>
    <r>
      <rPr>
        <b/>
        <sz val="14"/>
        <color theme="1"/>
        <rFont val="Times New Roman"/>
        <family val="1"/>
        <charset val="204"/>
      </rPr>
      <t xml:space="preserve"> года к объектам электросетевого хозяйства ООО "Тейковское сетевое предприятие"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 xml:space="preserve">   наименование сетевой организации  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</si>
  <si>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ФЛ Майоров Алексей Леонидович</t>
  </si>
  <si>
    <t>г. Тейково, ул. 3 Заречная, д.19</t>
  </si>
  <si>
    <t>733/21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</si>
</sst>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/>
    <xf numFmtId="0" fontId="22" fillId="0" borderId="0"/>
    <xf numFmtId="0" fontId="22" fillId="0" borderId="0"/>
    <xf numFmtId="0" fontId="8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4" borderId="0" applyNumberFormat="0" applyBorder="0" applyAlignment="0" applyProtection="0"/>
    <xf numFmtId="0" fontId="3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23" borderId="8" applyNumberFormat="0" applyFont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8" fillId="0" borderId="0"/>
    <xf numFmtId="0" fontId="1" fillId="0" borderId="0"/>
  </cellStyleXfs>
  <cellXfs count="82">
    <xf numFmtId="0" fontId="0" fillId="0" borderId="0" xfId="0"/>
    <xf numFmtId="0" fontId="0" fillId="24" borderId="0" xfId="0" applyFont="1" applyFill="1"/>
    <xf numFmtId="0" fontId="0" fillId="24" borderId="0" xfId="0" applyFont="1" applyFill="1" applyBorder="1"/>
    <xf numFmtId="0" fontId="0" fillId="0" borderId="0" xfId="0" applyAlignment="1">
      <alignment vertical="center" wrapText="1"/>
    </xf>
    <xf numFmtId="0" fontId="27" fillId="0" borderId="0" xfId="0" applyFont="1"/>
    <xf numFmtId="0" fontId="27" fillId="0" borderId="0" xfId="0" applyFont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Border="1"/>
    <xf numFmtId="0" fontId="28" fillId="0" borderId="0" xfId="0" applyFont="1" applyFill="1"/>
    <xf numFmtId="0" fontId="29" fillId="0" borderId="10" xfId="0" applyFont="1" applyBorder="1" applyAlignment="1">
      <alignment horizontal="center" vertical="center"/>
    </xf>
    <xf numFmtId="14" fontId="29" fillId="0" borderId="10" xfId="0" applyNumberFormat="1" applyFont="1" applyBorder="1" applyAlignment="1">
      <alignment horizontal="center" vertical="center"/>
    </xf>
    <xf numFmtId="0" fontId="24" fillId="0" borderId="11" xfId="36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0" fontId="31" fillId="24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/>
    <xf numFmtId="0" fontId="29" fillId="0" borderId="10" xfId="0" applyFont="1" applyBorder="1" applyAlignment="1">
      <alignment horizontal="center" wrapText="1"/>
    </xf>
    <xf numFmtId="14" fontId="29" fillId="0" borderId="10" xfId="0" applyNumberFormat="1" applyFont="1" applyBorder="1" applyAlignment="1">
      <alignment horizontal="center" wrapText="1"/>
    </xf>
    <xf numFmtId="0" fontId="29" fillId="0" borderId="10" xfId="0" applyNumberFormat="1" applyFont="1" applyBorder="1" applyAlignment="1">
      <alignment horizontal="center" wrapText="1"/>
    </xf>
    <xf numFmtId="0" fontId="33" fillId="0" borderId="10" xfId="48" applyFont="1" applyBorder="1" applyAlignment="1">
      <alignment wrapText="1"/>
    </xf>
    <xf numFmtId="0" fontId="25" fillId="0" borderId="0" xfId="0" applyFont="1" applyFill="1" applyAlignment="1">
      <alignment horizontal="center" vertical="top" wrapText="1"/>
    </xf>
    <xf numFmtId="0" fontId="25" fillId="24" borderId="0" xfId="0" applyFont="1" applyFill="1" applyAlignment="1">
      <alignment horizontal="center" vertical="top" wrapText="1"/>
    </xf>
    <xf numFmtId="0" fontId="24" fillId="0" borderId="10" xfId="39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8" fillId="0" borderId="10" xfId="0" applyFont="1" applyFill="1" applyBorder="1"/>
    <xf numFmtId="0" fontId="0" fillId="0" borderId="10" xfId="0" applyBorder="1" applyAlignment="1">
      <alignment vertical="center" wrapText="1"/>
    </xf>
    <xf numFmtId="0" fontId="0" fillId="0" borderId="10" xfId="0" applyBorder="1"/>
    <xf numFmtId="0" fontId="24" fillId="0" borderId="11" xfId="36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14" fontId="29" fillId="0" borderId="10" xfId="0" applyNumberFormat="1" applyFont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wrapText="1"/>
    </xf>
    <xf numFmtId="1" fontId="29" fillId="0" borderId="10" xfId="0" applyNumberFormat="1" applyFont="1" applyBorder="1" applyAlignment="1">
      <alignment horizontal="center" vertical="center"/>
    </xf>
    <xf numFmtId="1" fontId="29" fillId="0" borderId="10" xfId="0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3" fillId="24" borderId="10" xfId="48" applyFont="1" applyFill="1" applyBorder="1" applyAlignment="1">
      <alignment horizontal="center" wrapText="1"/>
    </xf>
    <xf numFmtId="14" fontId="33" fillId="0" borderId="10" xfId="48" applyNumberFormat="1" applyFont="1" applyBorder="1" applyAlignment="1">
      <alignment horizontal="center" wrapText="1"/>
    </xf>
    <xf numFmtId="14" fontId="0" fillId="0" borderId="0" xfId="0" applyNumberFormat="1"/>
    <xf numFmtId="2" fontId="33" fillId="0" borderId="10" xfId="48" applyNumberFormat="1" applyFont="1" applyBorder="1" applyAlignment="1">
      <alignment horizontal="center" wrapText="1"/>
    </xf>
    <xf numFmtId="0" fontId="29" fillId="0" borderId="10" xfId="0" applyNumberFormat="1" applyFont="1" applyBorder="1" applyAlignment="1">
      <alignment horizontal="center" vertical="center"/>
    </xf>
    <xf numFmtId="0" fontId="29" fillId="24" borderId="10" xfId="0" applyFont="1" applyFill="1" applyBorder="1" applyAlignment="1">
      <alignment horizontal="center" wrapText="1"/>
    </xf>
    <xf numFmtId="14" fontId="0" fillId="0" borderId="10" xfId="0" applyNumberFormat="1" applyBorder="1"/>
    <xf numFmtId="0" fontId="29" fillId="24" borderId="10" xfId="0" applyFont="1" applyFill="1" applyBorder="1" applyAlignment="1">
      <alignment horizontal="center" vertical="center" wrapText="1"/>
    </xf>
    <xf numFmtId="0" fontId="30" fillId="0" borderId="10" xfId="0" applyNumberFormat="1" applyFont="1" applyBorder="1" applyAlignment="1">
      <alignment horizontal="center" vertical="center"/>
    </xf>
    <xf numFmtId="14" fontId="33" fillId="0" borderId="10" xfId="48" applyNumberFormat="1" applyFont="1" applyBorder="1" applyAlignment="1">
      <alignment wrapText="1"/>
    </xf>
    <xf numFmtId="0" fontId="29" fillId="0" borderId="10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31" fillId="24" borderId="10" xfId="39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/>
    </xf>
    <xf numFmtId="0" fontId="24" fillId="0" borderId="11" xfId="39" applyNumberFormat="1" applyFont="1" applyFill="1" applyBorder="1" applyAlignment="1">
      <alignment horizontal="center" vertical="center" wrapText="1"/>
    </xf>
    <xf numFmtId="0" fontId="24" fillId="0" borderId="14" xfId="39" applyNumberFormat="1" applyFont="1" applyFill="1" applyBorder="1" applyAlignment="1">
      <alignment horizontal="center" vertical="center" wrapText="1"/>
    </xf>
    <xf numFmtId="4" fontId="24" fillId="24" borderId="11" xfId="0" applyNumberFormat="1" applyFont="1" applyFill="1" applyBorder="1" applyAlignment="1">
      <alignment horizontal="center" vertical="center" wrapText="1"/>
    </xf>
    <xf numFmtId="4" fontId="24" fillId="24" borderId="14" xfId="0" applyNumberFormat="1" applyFont="1" applyFill="1" applyBorder="1" applyAlignment="1">
      <alignment horizontal="center" vertical="center" wrapText="1"/>
    </xf>
    <xf numFmtId="0" fontId="24" fillId="0" borderId="13" xfId="36" applyNumberFormat="1" applyFont="1" applyFill="1" applyBorder="1" applyAlignment="1">
      <alignment horizontal="center" vertical="center" wrapText="1"/>
    </xf>
    <xf numFmtId="0" fontId="24" fillId="0" borderId="15" xfId="36" applyNumberFormat="1" applyFont="1" applyFill="1" applyBorder="1" applyAlignment="1">
      <alignment horizontal="center" vertical="center" wrapText="1"/>
    </xf>
    <xf numFmtId="0" fontId="24" fillId="0" borderId="10" xfId="36" applyNumberFormat="1" applyFont="1" applyFill="1" applyBorder="1" applyAlignment="1">
      <alignment horizontal="center" vertical="center" wrapText="1"/>
    </xf>
    <xf numFmtId="0" fontId="24" fillId="0" borderId="11" xfId="36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top" wrapText="1"/>
    </xf>
    <xf numFmtId="0" fontId="29" fillId="24" borderId="10" xfId="0" applyNumberFormat="1" applyFont="1" applyFill="1" applyBorder="1" applyAlignment="1">
      <alignment horizontal="center" vertical="center" wrapText="1"/>
    </xf>
    <xf numFmtId="0" fontId="24" fillId="0" borderId="14" xfId="36" applyNumberFormat="1" applyFont="1" applyFill="1" applyBorder="1" applyAlignment="1">
      <alignment horizontal="center" vertical="center" wrapText="1"/>
    </xf>
    <xf numFmtId="0" fontId="27" fillId="24" borderId="10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/>
    </xf>
    <xf numFmtId="0" fontId="24" fillId="0" borderId="12" xfId="36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top" wrapText="1"/>
    </xf>
    <xf numFmtId="0" fontId="29" fillId="0" borderId="18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</cellXfs>
  <cellStyles count="67">
    <cellStyle name="20% - Акцент1 2" xfId="1"/>
    <cellStyle name="20% - Акцент1 2 2" xfId="49"/>
    <cellStyle name="20% - Акцент2 2" xfId="2"/>
    <cellStyle name="20% - Акцент2 2 2" xfId="50"/>
    <cellStyle name="20% - Акцент3 2" xfId="3"/>
    <cellStyle name="20% - Акцент3 2 2" xfId="51"/>
    <cellStyle name="20% - Акцент4 2" xfId="4"/>
    <cellStyle name="20% - Акцент4 2 2" xfId="52"/>
    <cellStyle name="20% - Акцент5 2" xfId="5"/>
    <cellStyle name="20% - Акцент5 2 2" xfId="53"/>
    <cellStyle name="20% - Акцент6 2" xfId="6"/>
    <cellStyle name="20% - Акцент6 2 2" xfId="54"/>
    <cellStyle name="40% - Акцент1 2" xfId="7"/>
    <cellStyle name="40% - Акцент1 2 2" xfId="55"/>
    <cellStyle name="40% - Акцент2 2" xfId="8"/>
    <cellStyle name="40% - Акцент2 2 2" xfId="56"/>
    <cellStyle name="40% - Акцент3 2" xfId="9"/>
    <cellStyle name="40% - Акцент3 2 2" xfId="57"/>
    <cellStyle name="40% - Акцент4 2" xfId="10"/>
    <cellStyle name="40% - Акцент4 2 2" xfId="58"/>
    <cellStyle name="40% - Акцент5 2" xfId="11"/>
    <cellStyle name="40% - Акцент5 2 2" xfId="59"/>
    <cellStyle name="40% - Акцент6 2" xfId="12"/>
    <cellStyle name="40% - Акцент6 2 2" xfId="60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Excel Built-in Normal" xfId="66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Обычный 4" xfId="48"/>
    <cellStyle name="Обычный 5" xfId="65"/>
    <cellStyle name="Обычный_2011" xfId="39"/>
    <cellStyle name="Плохой 2" xfId="40"/>
    <cellStyle name="Пояснение 2" xfId="41"/>
    <cellStyle name="Примечание 2" xfId="42"/>
    <cellStyle name="Примечание 2 2" xfId="61"/>
    <cellStyle name="Связанная ячейка 2" xfId="43"/>
    <cellStyle name="Текст предупреждения 2" xfId="44"/>
    <cellStyle name="Финансовый 2" xfId="45"/>
    <cellStyle name="Финансовый 2 2" xfId="62"/>
    <cellStyle name="Финансовый 3" xfId="46"/>
    <cellStyle name="Финансовый 3 2" xfId="63"/>
    <cellStyle name="Финансовый 4" xfId="64"/>
    <cellStyle name="Хороший 2" xfId="47"/>
  </cellStyles>
  <dxfs count="0"/>
  <tableStyles count="0" defaultTableStyle="TableStyleMedium2" defaultPivotStyle="PivotStyleLight16"/>
  <colors>
    <mruColors>
      <color rgb="FF3333FF"/>
      <color rgb="FF06E03A"/>
      <color rgb="FFCC00FF"/>
      <color rgb="FFB2B2B2"/>
      <color rgb="FF993300"/>
      <color rgb="FFCC6600"/>
      <color rgb="FFCCFF99"/>
      <color rgb="FF0099FF"/>
      <color rgb="FFCC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P41"/>
  <sheetViews>
    <sheetView tabSelected="1" topLeftCell="Q1" zoomScale="70" zoomScaleNormal="70" zoomScaleSheetLayoutView="70" workbookViewId="0">
      <pane ySplit="6" topLeftCell="A7" activePane="bottomLeft" state="frozen"/>
      <selection pane="bottomLeft" sqref="A1:AH1"/>
    </sheetView>
  </sheetViews>
  <sheetFormatPr defaultRowHeight="15.75" x14ac:dyDescent="0.25"/>
  <cols>
    <col min="1" max="1" width="5.28515625" style="5" customWidth="1"/>
    <col min="2" max="2" width="15.28515625" style="7" customWidth="1"/>
    <col min="3" max="3" width="17" style="4" customWidth="1"/>
    <col min="4" max="4" width="20.140625" style="4" customWidth="1"/>
    <col min="5" max="5" width="12.7109375" style="4" customWidth="1"/>
    <col min="6" max="6" width="13.140625" style="4" customWidth="1"/>
    <col min="7" max="7" width="14" style="4" customWidth="1"/>
    <col min="8" max="8" width="15.42578125" style="4" customWidth="1"/>
    <col min="9" max="9" width="11.7109375" style="4" customWidth="1"/>
    <col min="10" max="10" width="15.7109375" style="4" customWidth="1"/>
    <col min="11" max="11" width="14.140625" style="4" customWidth="1"/>
    <col min="12" max="13" width="17.140625" style="4" customWidth="1"/>
    <col min="14" max="14" width="12" style="4" customWidth="1"/>
    <col min="15" max="15" width="17" style="4" customWidth="1"/>
    <col min="16" max="16" width="18.28515625" style="4" customWidth="1"/>
    <col min="17" max="17" width="22.5703125" style="4" customWidth="1"/>
    <col min="18" max="18" width="14.42578125" customWidth="1"/>
    <col min="19" max="19" width="13.7109375" customWidth="1"/>
    <col min="20" max="25" width="15.28515625" customWidth="1"/>
    <col min="26" max="26" width="18.140625" customWidth="1"/>
    <col min="27" max="27" width="14.28515625" customWidth="1"/>
    <col min="28" max="28" width="16.140625" customWidth="1"/>
    <col min="29" max="29" width="18.28515625" customWidth="1"/>
    <col min="30" max="30" width="11.7109375" customWidth="1"/>
    <col min="31" max="31" width="13.5703125" customWidth="1"/>
    <col min="32" max="32" width="14.7109375" customWidth="1"/>
    <col min="33" max="33" width="15.7109375" customWidth="1"/>
    <col min="34" max="34" width="17.28515625" customWidth="1"/>
    <col min="35" max="35" width="15.42578125" customWidth="1"/>
  </cols>
  <sheetData>
    <row r="1" spans="1:146" s="1" customFormat="1" ht="32.25" customHeight="1" x14ac:dyDescent="0.25">
      <c r="A1" s="67" t="s">
        <v>135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</row>
    <row r="2" spans="1:146" s="1" customFormat="1" ht="27" hidden="1" customHeight="1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</row>
    <row r="3" spans="1:146" s="1" customFormat="1" ht="15" customHeight="1" x14ac:dyDescent="0.25">
      <c r="A3" s="6"/>
      <c r="B3" s="58" t="s">
        <v>7</v>
      </c>
      <c r="C3" s="58"/>
      <c r="D3" s="57" t="s">
        <v>0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</row>
    <row r="4" spans="1:146" s="1" customFormat="1" ht="15" customHeight="1" x14ac:dyDescent="0.25">
      <c r="A4" s="70" t="s">
        <v>3</v>
      </c>
      <c r="B4" s="59" t="s">
        <v>41</v>
      </c>
      <c r="C4" s="59" t="s">
        <v>9</v>
      </c>
      <c r="D4" s="59" t="s">
        <v>8</v>
      </c>
      <c r="E4" s="59" t="s">
        <v>1</v>
      </c>
      <c r="F4" s="59" t="s">
        <v>28</v>
      </c>
      <c r="G4" s="59" t="s">
        <v>40</v>
      </c>
      <c r="H4" s="59" t="s">
        <v>39</v>
      </c>
      <c r="I4" s="59" t="s">
        <v>2</v>
      </c>
      <c r="J4" s="59" t="s">
        <v>38</v>
      </c>
      <c r="K4" s="59" t="s">
        <v>10</v>
      </c>
      <c r="L4" s="59" t="s">
        <v>37</v>
      </c>
      <c r="M4" s="59" t="s">
        <v>29</v>
      </c>
      <c r="N4" s="59" t="s">
        <v>11</v>
      </c>
      <c r="O4" s="59" t="s">
        <v>18</v>
      </c>
      <c r="P4" s="59" t="s">
        <v>36</v>
      </c>
      <c r="Q4" s="59" t="s">
        <v>35</v>
      </c>
      <c r="R4" s="66" t="s">
        <v>20</v>
      </c>
      <c r="S4" s="63" t="s">
        <v>19</v>
      </c>
      <c r="T4" s="65" t="s">
        <v>12</v>
      </c>
      <c r="U4" s="66" t="s">
        <v>42</v>
      </c>
      <c r="V4" s="73" t="s">
        <v>13</v>
      </c>
      <c r="W4" s="71" t="s">
        <v>15</v>
      </c>
      <c r="X4" s="71"/>
      <c r="Y4" s="65" t="s">
        <v>16</v>
      </c>
      <c r="Z4" s="80" t="s">
        <v>44</v>
      </c>
      <c r="AA4" s="71" t="s">
        <v>15</v>
      </c>
      <c r="AB4" s="71"/>
      <c r="AC4" s="61" t="s">
        <v>22</v>
      </c>
      <c r="AD4" s="78" t="s">
        <v>23</v>
      </c>
      <c r="AE4" s="55" t="s">
        <v>26</v>
      </c>
      <c r="AF4" s="55" t="s">
        <v>27</v>
      </c>
      <c r="AG4" s="55" t="s">
        <v>46</v>
      </c>
      <c r="AH4" s="55" t="s">
        <v>25</v>
      </c>
      <c r="AI4" s="55" t="s">
        <v>47</v>
      </c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</row>
    <row r="5" spans="1:146" s="9" customFormat="1" ht="139.5" customHeight="1" x14ac:dyDescent="0.2">
      <c r="A5" s="7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9"/>
      <c r="S5" s="64"/>
      <c r="T5" s="66"/>
      <c r="U5" s="72"/>
      <c r="V5" s="74"/>
      <c r="W5" s="12" t="s">
        <v>14</v>
      </c>
      <c r="X5" s="32" t="s">
        <v>43</v>
      </c>
      <c r="Y5" s="66"/>
      <c r="Z5" s="73"/>
      <c r="AA5" s="14" t="s">
        <v>21</v>
      </c>
      <c r="AB5" s="13" t="s">
        <v>45</v>
      </c>
      <c r="AC5" s="62"/>
      <c r="AD5" s="79"/>
      <c r="AE5" s="56"/>
      <c r="AF5" s="56"/>
      <c r="AG5" s="56"/>
      <c r="AH5" s="56"/>
      <c r="AI5" s="56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</row>
    <row r="6" spans="1:146" s="9" customFormat="1" ht="20.25" customHeight="1" x14ac:dyDescent="0.2">
      <c r="A6" s="15">
        <v>1</v>
      </c>
      <c r="B6" s="25">
        <f>A6+1</f>
        <v>2</v>
      </c>
      <c r="C6" s="25">
        <f t="shared" ref="C6:J6" si="0">B6+1</f>
        <v>3</v>
      </c>
      <c r="D6" s="25">
        <f t="shared" si="0"/>
        <v>4</v>
      </c>
      <c r="E6" s="25">
        <f t="shared" si="0"/>
        <v>5</v>
      </c>
      <c r="F6" s="25">
        <f>E6+1</f>
        <v>6</v>
      </c>
      <c r="G6" s="25">
        <f t="shared" si="0"/>
        <v>7</v>
      </c>
      <c r="H6" s="25">
        <f t="shared" si="0"/>
        <v>8</v>
      </c>
      <c r="I6" s="25">
        <f t="shared" si="0"/>
        <v>9</v>
      </c>
      <c r="J6" s="25">
        <f t="shared" si="0"/>
        <v>10</v>
      </c>
      <c r="K6" s="25">
        <f>J6+1</f>
        <v>11</v>
      </c>
      <c r="L6" s="25">
        <f t="shared" ref="L6:N6" si="1">K6+1</f>
        <v>12</v>
      </c>
      <c r="M6" s="25">
        <f t="shared" si="1"/>
        <v>13</v>
      </c>
      <c r="N6" s="25">
        <f t="shared" si="1"/>
        <v>14</v>
      </c>
      <c r="O6" s="25" t="s">
        <v>32</v>
      </c>
      <c r="P6" s="25" t="s">
        <v>33</v>
      </c>
      <c r="Q6" s="25" t="s">
        <v>34</v>
      </c>
      <c r="R6" s="25">
        <v>18</v>
      </c>
      <c r="S6" s="25">
        <f t="shared" ref="S6:U6" si="2">R6+1</f>
        <v>19</v>
      </c>
      <c r="T6" s="25">
        <f t="shared" si="2"/>
        <v>20</v>
      </c>
      <c r="U6" s="25">
        <f t="shared" si="2"/>
        <v>21</v>
      </c>
      <c r="V6" s="28" t="s">
        <v>30</v>
      </c>
      <c r="W6" s="28">
        <v>23</v>
      </c>
      <c r="X6" s="28">
        <f>W6+1</f>
        <v>24</v>
      </c>
      <c r="Y6" s="28">
        <f>X6+1</f>
        <v>25</v>
      </c>
      <c r="Z6" s="26" t="s">
        <v>31</v>
      </c>
      <c r="AA6" s="26" t="s">
        <v>24</v>
      </c>
      <c r="AB6" s="33">
        <f>AA6+1</f>
        <v>28</v>
      </c>
      <c r="AC6" s="33">
        <f t="shared" ref="AC6:AI6" si="3">AB6+1</f>
        <v>29</v>
      </c>
      <c r="AD6" s="33">
        <f t="shared" si="3"/>
        <v>30</v>
      </c>
      <c r="AE6" s="33">
        <f t="shared" si="3"/>
        <v>31</v>
      </c>
      <c r="AF6" s="33">
        <f t="shared" si="3"/>
        <v>32</v>
      </c>
      <c r="AG6" s="33">
        <f t="shared" si="3"/>
        <v>33</v>
      </c>
      <c r="AH6" s="33">
        <f t="shared" si="3"/>
        <v>34</v>
      </c>
      <c r="AI6" s="33">
        <f t="shared" si="3"/>
        <v>35</v>
      </c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</row>
    <row r="7" spans="1:146" s="9" customFormat="1" ht="20.25" customHeight="1" x14ac:dyDescent="0.2">
      <c r="A7" s="68" t="s">
        <v>17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27"/>
      <c r="AD7" s="29"/>
      <c r="AE7" s="29"/>
      <c r="AF7" s="29"/>
      <c r="AG7" s="29"/>
      <c r="AH7" s="29"/>
      <c r="AI7" s="29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</row>
    <row r="8" spans="1:146" s="3" customFormat="1" ht="75" x14ac:dyDescent="0.25">
      <c r="A8" s="16">
        <v>1</v>
      </c>
      <c r="B8" s="22" t="s">
        <v>53</v>
      </c>
      <c r="C8" s="22" t="s">
        <v>54</v>
      </c>
      <c r="D8" s="34" t="s">
        <v>48</v>
      </c>
      <c r="E8" s="34" t="s">
        <v>55</v>
      </c>
      <c r="F8" s="35">
        <v>43759</v>
      </c>
      <c r="G8" s="35">
        <v>43759</v>
      </c>
      <c r="H8" s="35">
        <v>43759</v>
      </c>
      <c r="I8" s="35">
        <v>43759</v>
      </c>
      <c r="J8" s="35">
        <v>44223</v>
      </c>
      <c r="K8" s="35">
        <v>44223</v>
      </c>
      <c r="L8" s="35">
        <v>44223</v>
      </c>
      <c r="M8" s="35">
        <v>44223</v>
      </c>
      <c r="N8" s="35">
        <v>44223</v>
      </c>
      <c r="O8" s="39">
        <f t="shared" ref="O8:O10" si="4">K8-I8</f>
        <v>464</v>
      </c>
      <c r="P8" s="39">
        <f t="shared" ref="P8:P10" si="5">(K8-G8)-(I8-H8)</f>
        <v>464</v>
      </c>
      <c r="Q8" s="39">
        <f t="shared" ref="Q8:Q10" si="6">(N8-G8)-(I8-H8)-(N8-M8)</f>
        <v>464</v>
      </c>
      <c r="R8" s="34">
        <v>1</v>
      </c>
      <c r="S8" s="34">
        <v>0</v>
      </c>
      <c r="T8" s="38">
        <v>10</v>
      </c>
      <c r="U8" s="38">
        <v>15</v>
      </c>
      <c r="V8" s="16">
        <v>458.33</v>
      </c>
      <c r="W8" s="41">
        <v>458.33</v>
      </c>
      <c r="X8" s="16">
        <v>0</v>
      </c>
      <c r="Y8" s="41">
        <v>458.33</v>
      </c>
      <c r="Z8" s="41">
        <v>458.33</v>
      </c>
      <c r="AA8" s="41">
        <v>458.33</v>
      </c>
      <c r="AB8" s="17">
        <v>0</v>
      </c>
      <c r="AC8" s="30" t="s">
        <v>49</v>
      </c>
      <c r="AD8" s="30" t="s">
        <v>50</v>
      </c>
      <c r="AE8" s="30">
        <v>0</v>
      </c>
      <c r="AF8" s="30">
        <v>0</v>
      </c>
      <c r="AG8" s="30">
        <v>0</v>
      </c>
      <c r="AH8" s="30" t="s">
        <v>51</v>
      </c>
      <c r="AI8" s="30" t="s">
        <v>50</v>
      </c>
    </row>
    <row r="9" spans="1:146" s="3" customFormat="1" ht="60" x14ac:dyDescent="0.25">
      <c r="A9" s="16">
        <f>1+A8</f>
        <v>2</v>
      </c>
      <c r="B9" s="22" t="s">
        <v>104</v>
      </c>
      <c r="C9" s="22" t="s">
        <v>56</v>
      </c>
      <c r="D9" s="19" t="s">
        <v>48</v>
      </c>
      <c r="E9" s="19" t="s">
        <v>57</v>
      </c>
      <c r="F9" s="20">
        <v>43613</v>
      </c>
      <c r="G9" s="20">
        <v>43613</v>
      </c>
      <c r="H9" s="20">
        <v>43614</v>
      </c>
      <c r="I9" s="20">
        <v>43622</v>
      </c>
      <c r="J9" s="20">
        <v>44238</v>
      </c>
      <c r="K9" s="20">
        <v>44238</v>
      </c>
      <c r="L9" s="20">
        <v>44238</v>
      </c>
      <c r="M9" s="20">
        <v>44238</v>
      </c>
      <c r="N9" s="20">
        <v>44238</v>
      </c>
      <c r="O9" s="21">
        <f t="shared" si="4"/>
        <v>616</v>
      </c>
      <c r="P9" s="21">
        <f t="shared" si="5"/>
        <v>617</v>
      </c>
      <c r="Q9" s="21">
        <f t="shared" si="6"/>
        <v>617</v>
      </c>
      <c r="R9" s="19">
        <v>1</v>
      </c>
      <c r="S9" s="19">
        <v>0</v>
      </c>
      <c r="T9" s="36">
        <v>10</v>
      </c>
      <c r="U9" s="36">
        <v>15</v>
      </c>
      <c r="V9" s="41">
        <v>458.33</v>
      </c>
      <c r="W9" s="41">
        <v>458.33</v>
      </c>
      <c r="X9" s="16">
        <v>0</v>
      </c>
      <c r="Y9" s="41">
        <v>458.33</v>
      </c>
      <c r="Z9" s="41">
        <v>458.33</v>
      </c>
      <c r="AA9" s="41">
        <v>458.33</v>
      </c>
      <c r="AB9" s="17">
        <v>0</v>
      </c>
      <c r="AC9" s="30" t="s">
        <v>49</v>
      </c>
      <c r="AD9" s="30" t="s">
        <v>50</v>
      </c>
      <c r="AE9" s="30">
        <v>0</v>
      </c>
      <c r="AF9" s="30">
        <v>0</v>
      </c>
      <c r="AG9" s="30">
        <v>0</v>
      </c>
      <c r="AH9" s="30" t="s">
        <v>51</v>
      </c>
      <c r="AI9" s="30" t="s">
        <v>50</v>
      </c>
    </row>
    <row r="10" spans="1:146" s="3" customFormat="1" ht="45" x14ac:dyDescent="0.25">
      <c r="A10" s="40">
        <f t="shared" ref="A10" si="7">1+A9</f>
        <v>3</v>
      </c>
      <c r="B10" s="22" t="s">
        <v>58</v>
      </c>
      <c r="C10" s="22" t="s">
        <v>59</v>
      </c>
      <c r="D10" s="19" t="s">
        <v>48</v>
      </c>
      <c r="E10" s="19" t="s">
        <v>60</v>
      </c>
      <c r="F10" s="20">
        <v>43854</v>
      </c>
      <c r="G10" s="20">
        <v>43854</v>
      </c>
      <c r="H10" s="20">
        <v>43854</v>
      </c>
      <c r="I10" s="20">
        <v>43854</v>
      </c>
      <c r="J10" s="20">
        <v>44239</v>
      </c>
      <c r="K10" s="20">
        <v>44239</v>
      </c>
      <c r="L10" s="20">
        <v>44239</v>
      </c>
      <c r="M10" s="20">
        <v>44239</v>
      </c>
      <c r="N10" s="20">
        <v>44239</v>
      </c>
      <c r="O10" s="21">
        <f t="shared" si="4"/>
        <v>385</v>
      </c>
      <c r="P10" s="21">
        <f t="shared" si="5"/>
        <v>385</v>
      </c>
      <c r="Q10" s="21">
        <f t="shared" si="6"/>
        <v>385</v>
      </c>
      <c r="R10" s="19">
        <v>1</v>
      </c>
      <c r="S10" s="19">
        <v>0</v>
      </c>
      <c r="T10" s="36">
        <v>5</v>
      </c>
      <c r="U10" s="36">
        <v>5</v>
      </c>
      <c r="V10" s="41">
        <v>458.33</v>
      </c>
      <c r="W10" s="41">
        <v>458.33</v>
      </c>
      <c r="X10" s="34">
        <v>0</v>
      </c>
      <c r="Y10" s="41">
        <v>458.33</v>
      </c>
      <c r="Z10" s="41">
        <v>458.33</v>
      </c>
      <c r="AA10" s="41">
        <v>458.33</v>
      </c>
      <c r="AB10" s="17">
        <v>0</v>
      </c>
      <c r="AC10" s="30" t="s">
        <v>49</v>
      </c>
      <c r="AD10" s="30" t="s">
        <v>50</v>
      </c>
      <c r="AE10" s="30">
        <v>0</v>
      </c>
      <c r="AF10" s="30">
        <v>0</v>
      </c>
      <c r="AG10" s="30">
        <v>0</v>
      </c>
      <c r="AH10" s="30" t="s">
        <v>51</v>
      </c>
      <c r="AI10" s="30" t="s">
        <v>50</v>
      </c>
    </row>
    <row r="11" spans="1:146" s="3" customFormat="1" ht="45" x14ac:dyDescent="0.25">
      <c r="A11" s="43">
        <v>4</v>
      </c>
      <c r="B11" s="22" t="s">
        <v>62</v>
      </c>
      <c r="C11" s="22" t="s">
        <v>63</v>
      </c>
      <c r="D11" s="19" t="s">
        <v>48</v>
      </c>
      <c r="E11" s="19" t="s">
        <v>61</v>
      </c>
      <c r="F11" s="20">
        <v>44187</v>
      </c>
      <c r="G11" s="20">
        <v>44187</v>
      </c>
      <c r="H11" s="20">
        <v>44188</v>
      </c>
      <c r="I11" s="20">
        <v>44194</v>
      </c>
      <c r="J11" s="20">
        <v>44231</v>
      </c>
      <c r="K11" s="20">
        <v>44231</v>
      </c>
      <c r="L11" s="20">
        <v>44231</v>
      </c>
      <c r="M11" s="20">
        <v>44231</v>
      </c>
      <c r="N11" s="20">
        <v>44231</v>
      </c>
      <c r="O11" s="21">
        <f t="shared" ref="O11:O16" si="8">K11-I11</f>
        <v>37</v>
      </c>
      <c r="P11" s="21">
        <f t="shared" ref="P11" si="9">(K11-G11)-(I11-H11)</f>
        <v>38</v>
      </c>
      <c r="Q11" s="21">
        <f t="shared" ref="Q11" si="10">(N11-G11)-(I11-H11)-(N11-M11)</f>
        <v>38</v>
      </c>
      <c r="R11" s="19">
        <v>1</v>
      </c>
      <c r="S11" s="19">
        <v>0</v>
      </c>
      <c r="T11" s="36">
        <v>15</v>
      </c>
      <c r="U11" s="36">
        <v>15</v>
      </c>
      <c r="V11" s="42">
        <v>458.33</v>
      </c>
      <c r="W11" s="42">
        <v>458.33</v>
      </c>
      <c r="X11" s="42">
        <v>0</v>
      </c>
      <c r="Y11" s="42">
        <v>458.33</v>
      </c>
      <c r="Z11" s="42">
        <v>458.33</v>
      </c>
      <c r="AA11" s="42">
        <v>458.33</v>
      </c>
      <c r="AB11" s="17">
        <v>0</v>
      </c>
      <c r="AC11" s="30" t="s">
        <v>49</v>
      </c>
      <c r="AD11" s="30" t="s">
        <v>50</v>
      </c>
      <c r="AE11" s="30">
        <v>0</v>
      </c>
      <c r="AF11" s="30">
        <v>0</v>
      </c>
      <c r="AG11" s="30">
        <v>0</v>
      </c>
      <c r="AH11" s="30" t="s">
        <v>51</v>
      </c>
      <c r="AI11" s="30" t="s">
        <v>50</v>
      </c>
    </row>
    <row r="12" spans="1:146" s="3" customFormat="1" ht="45" x14ac:dyDescent="0.25">
      <c r="A12" s="43">
        <v>5</v>
      </c>
      <c r="B12" s="22" t="s">
        <v>64</v>
      </c>
      <c r="C12" s="22" t="s">
        <v>65</v>
      </c>
      <c r="D12" s="19" t="s">
        <v>48</v>
      </c>
      <c r="E12" s="19" t="s">
        <v>66</v>
      </c>
      <c r="F12" s="20">
        <v>44222</v>
      </c>
      <c r="G12" s="20">
        <v>44222</v>
      </c>
      <c r="H12" s="20">
        <v>44223</v>
      </c>
      <c r="I12" s="20">
        <v>44235</v>
      </c>
      <c r="J12" s="20">
        <v>44242</v>
      </c>
      <c r="K12" s="20">
        <v>44242</v>
      </c>
      <c r="L12" s="20">
        <v>44242</v>
      </c>
      <c r="M12" s="20">
        <v>44242</v>
      </c>
      <c r="N12" s="20">
        <v>44242</v>
      </c>
      <c r="O12" s="21">
        <f t="shared" ref="O12" si="11">K12-I12</f>
        <v>7</v>
      </c>
      <c r="P12" s="21">
        <f t="shared" ref="P12" si="12">(K12-G12)-(I12-H12)</f>
        <v>8</v>
      </c>
      <c r="Q12" s="21">
        <f t="shared" ref="Q12" si="13">(N12-G12)-(I12-H12)-(N12-M12)</f>
        <v>8</v>
      </c>
      <c r="R12" s="19">
        <v>1</v>
      </c>
      <c r="S12" s="19">
        <v>0</v>
      </c>
      <c r="T12" s="36">
        <v>10</v>
      </c>
      <c r="U12" s="36">
        <v>15</v>
      </c>
      <c r="V12" s="43">
        <v>458.33</v>
      </c>
      <c r="W12" s="43">
        <v>458.33</v>
      </c>
      <c r="X12" s="43">
        <v>0</v>
      </c>
      <c r="Y12" s="43">
        <v>458.33</v>
      </c>
      <c r="Z12" s="43">
        <v>458.33</v>
      </c>
      <c r="AA12" s="43">
        <v>458.33</v>
      </c>
      <c r="AB12" s="17">
        <v>0</v>
      </c>
      <c r="AC12" s="30" t="s">
        <v>49</v>
      </c>
      <c r="AD12" s="30" t="s">
        <v>50</v>
      </c>
      <c r="AE12" s="30">
        <v>0</v>
      </c>
      <c r="AF12" s="30">
        <v>0</v>
      </c>
      <c r="AG12" s="30">
        <v>0</v>
      </c>
      <c r="AH12" s="30" t="s">
        <v>51</v>
      </c>
      <c r="AI12" s="30" t="s">
        <v>50</v>
      </c>
    </row>
    <row r="13" spans="1:146" s="3" customFormat="1" ht="45" x14ac:dyDescent="0.25">
      <c r="A13" s="43">
        <v>6</v>
      </c>
      <c r="B13" s="22" t="s">
        <v>67</v>
      </c>
      <c r="C13" s="22" t="s">
        <v>68</v>
      </c>
      <c r="D13" s="19" t="s">
        <v>48</v>
      </c>
      <c r="E13" s="19" t="s">
        <v>69</v>
      </c>
      <c r="F13" s="20">
        <v>44176</v>
      </c>
      <c r="G13" s="20">
        <v>44176</v>
      </c>
      <c r="H13" s="20">
        <v>44179</v>
      </c>
      <c r="I13" s="20">
        <v>44187</v>
      </c>
      <c r="J13" s="20">
        <v>44238</v>
      </c>
      <c r="K13" s="20">
        <v>44238</v>
      </c>
      <c r="L13" s="20">
        <v>44238</v>
      </c>
      <c r="M13" s="20">
        <v>44238</v>
      </c>
      <c r="N13" s="20">
        <v>44238</v>
      </c>
      <c r="O13" s="21">
        <f t="shared" ref="O13" si="14">K13-I13</f>
        <v>51</v>
      </c>
      <c r="P13" s="21">
        <f t="shared" ref="P13" si="15">(K13-G13)-(I13-H13)</f>
        <v>54</v>
      </c>
      <c r="Q13" s="21">
        <f t="shared" ref="Q13" si="16">(N13-G13)-(I13-H13)-(N13-M13)</f>
        <v>54</v>
      </c>
      <c r="R13" s="19">
        <v>1</v>
      </c>
      <c r="S13" s="19">
        <v>0</v>
      </c>
      <c r="T13" s="36">
        <v>15</v>
      </c>
      <c r="U13" s="36">
        <v>15</v>
      </c>
      <c r="V13" s="43">
        <v>458.33</v>
      </c>
      <c r="W13" s="43">
        <v>458.33</v>
      </c>
      <c r="X13" s="43">
        <v>0</v>
      </c>
      <c r="Y13" s="43">
        <v>458.33</v>
      </c>
      <c r="Z13" s="43">
        <v>458.33</v>
      </c>
      <c r="AA13" s="43">
        <v>458.33</v>
      </c>
      <c r="AB13" s="17">
        <v>0</v>
      </c>
      <c r="AC13" s="30" t="s">
        <v>49</v>
      </c>
      <c r="AD13" s="30" t="s">
        <v>50</v>
      </c>
      <c r="AE13" s="30">
        <v>0</v>
      </c>
      <c r="AF13" s="30">
        <v>0</v>
      </c>
      <c r="AG13" s="30">
        <v>0</v>
      </c>
      <c r="AH13" s="30" t="s">
        <v>51</v>
      </c>
      <c r="AI13" s="30" t="s">
        <v>50</v>
      </c>
    </row>
    <row r="14" spans="1:146" s="3" customFormat="1" ht="45" x14ac:dyDescent="0.25">
      <c r="A14" s="43">
        <v>7</v>
      </c>
      <c r="B14" s="22" t="s">
        <v>70</v>
      </c>
      <c r="C14" s="22" t="s">
        <v>52</v>
      </c>
      <c r="D14" s="19" t="s">
        <v>48</v>
      </c>
      <c r="E14" s="19" t="s">
        <v>71</v>
      </c>
      <c r="F14" s="20">
        <v>44173</v>
      </c>
      <c r="G14" s="20">
        <v>44173</v>
      </c>
      <c r="H14" s="20">
        <v>44174</v>
      </c>
      <c r="I14" s="20">
        <v>44179</v>
      </c>
      <c r="J14" s="20">
        <v>44264</v>
      </c>
      <c r="K14" s="20">
        <v>44264</v>
      </c>
      <c r="L14" s="20">
        <v>44264</v>
      </c>
      <c r="M14" s="20">
        <v>44264</v>
      </c>
      <c r="N14" s="20">
        <v>44264</v>
      </c>
      <c r="O14" s="21">
        <f t="shared" si="8"/>
        <v>85</v>
      </c>
      <c r="P14" s="21">
        <f t="shared" ref="P14" si="17">(K14-G14)-(I14-H14)</f>
        <v>86</v>
      </c>
      <c r="Q14" s="21">
        <f t="shared" ref="Q14" si="18">(N14-G14)-(I14-H14)-(N14-M14)</f>
        <v>86</v>
      </c>
      <c r="R14" s="19">
        <v>1</v>
      </c>
      <c r="S14" s="19">
        <v>0</v>
      </c>
      <c r="T14" s="36">
        <v>10</v>
      </c>
      <c r="U14" s="36">
        <v>15</v>
      </c>
      <c r="V14" s="42">
        <v>458.33</v>
      </c>
      <c r="W14" s="42">
        <v>458.33</v>
      </c>
      <c r="X14" s="42">
        <v>0</v>
      </c>
      <c r="Y14" s="42">
        <v>458.33</v>
      </c>
      <c r="Z14" s="42">
        <v>458.33</v>
      </c>
      <c r="AA14" s="42">
        <v>458.33</v>
      </c>
      <c r="AB14" s="17">
        <v>0</v>
      </c>
      <c r="AC14" s="30" t="s">
        <v>49</v>
      </c>
      <c r="AD14" s="30" t="s">
        <v>50</v>
      </c>
      <c r="AE14" s="30">
        <v>0</v>
      </c>
      <c r="AF14" s="30">
        <v>0</v>
      </c>
      <c r="AG14" s="30">
        <v>0</v>
      </c>
      <c r="AH14" s="30" t="s">
        <v>51</v>
      </c>
      <c r="AI14" s="30" t="s">
        <v>50</v>
      </c>
    </row>
    <row r="15" spans="1:146" s="3" customFormat="1" ht="60" x14ac:dyDescent="0.25">
      <c r="A15" s="43">
        <v>8</v>
      </c>
      <c r="B15" s="22" t="s">
        <v>72</v>
      </c>
      <c r="C15" s="22" t="s">
        <v>73</v>
      </c>
      <c r="D15" s="19" t="s">
        <v>48</v>
      </c>
      <c r="E15" s="19" t="s">
        <v>74</v>
      </c>
      <c r="F15" s="20">
        <v>44103</v>
      </c>
      <c r="G15" s="20">
        <v>44103</v>
      </c>
      <c r="H15" s="20">
        <v>44105</v>
      </c>
      <c r="I15" s="20">
        <v>44111</v>
      </c>
      <c r="J15" s="20">
        <v>44256</v>
      </c>
      <c r="K15" s="20">
        <v>44256</v>
      </c>
      <c r="L15" s="20">
        <v>44256</v>
      </c>
      <c r="M15" s="20">
        <v>44256</v>
      </c>
      <c r="N15" s="20">
        <v>44256</v>
      </c>
      <c r="O15" s="21">
        <f t="shared" si="8"/>
        <v>145</v>
      </c>
      <c r="P15" s="21">
        <f t="shared" ref="P15:P16" si="19">(K15-G15)-(I15-H15)</f>
        <v>147</v>
      </c>
      <c r="Q15" s="21">
        <f t="shared" ref="Q15" si="20">(N15-G15)-(I15-H15)-(N15-M15)</f>
        <v>147</v>
      </c>
      <c r="R15" s="19">
        <v>1</v>
      </c>
      <c r="S15" s="19">
        <v>0</v>
      </c>
      <c r="T15" s="36">
        <v>5</v>
      </c>
      <c r="U15" s="36">
        <v>5</v>
      </c>
      <c r="V15" s="42">
        <v>458.33</v>
      </c>
      <c r="W15" s="42">
        <v>458.33</v>
      </c>
      <c r="X15" s="42">
        <v>0</v>
      </c>
      <c r="Y15" s="42">
        <v>458.33</v>
      </c>
      <c r="Z15" s="42">
        <v>458.33</v>
      </c>
      <c r="AA15" s="42">
        <v>458.33</v>
      </c>
      <c r="AB15" s="17">
        <v>0</v>
      </c>
      <c r="AC15" s="30" t="s">
        <v>49</v>
      </c>
      <c r="AD15" s="30" t="s">
        <v>50</v>
      </c>
      <c r="AE15" s="30">
        <v>0</v>
      </c>
      <c r="AF15" s="30">
        <v>0</v>
      </c>
      <c r="AG15" s="30">
        <v>0</v>
      </c>
      <c r="AH15" s="30" t="s">
        <v>51</v>
      </c>
      <c r="AI15" s="30" t="s">
        <v>50</v>
      </c>
    </row>
    <row r="16" spans="1:146" s="3" customFormat="1" ht="45" x14ac:dyDescent="0.25">
      <c r="A16" s="43">
        <v>9</v>
      </c>
      <c r="B16" s="22" t="s">
        <v>76</v>
      </c>
      <c r="C16" s="22" t="s">
        <v>77</v>
      </c>
      <c r="D16" s="19" t="s">
        <v>48</v>
      </c>
      <c r="E16" s="19" t="s">
        <v>75</v>
      </c>
      <c r="F16" s="20">
        <v>43403</v>
      </c>
      <c r="G16" s="20">
        <v>43403</v>
      </c>
      <c r="H16" s="20">
        <v>43411</v>
      </c>
      <c r="I16" s="20">
        <v>43411</v>
      </c>
      <c r="J16" s="20">
        <v>44271</v>
      </c>
      <c r="K16" s="20">
        <v>44271</v>
      </c>
      <c r="L16" s="20">
        <v>44271</v>
      </c>
      <c r="M16" s="20">
        <v>44271</v>
      </c>
      <c r="N16" s="20">
        <v>44271</v>
      </c>
      <c r="O16" s="21">
        <f t="shared" si="8"/>
        <v>860</v>
      </c>
      <c r="P16" s="21">
        <f t="shared" si="19"/>
        <v>868</v>
      </c>
      <c r="Q16" s="21">
        <f t="shared" ref="Q16" si="21">(N16-G16)-(I16-H16)-(N16-M16)</f>
        <v>868</v>
      </c>
      <c r="R16" s="19">
        <v>1</v>
      </c>
      <c r="S16" s="19">
        <v>0</v>
      </c>
      <c r="T16" s="36">
        <v>15</v>
      </c>
      <c r="U16" s="36">
        <v>15</v>
      </c>
      <c r="V16" s="42">
        <v>458.33</v>
      </c>
      <c r="W16" s="42">
        <v>458.33</v>
      </c>
      <c r="X16" s="42">
        <v>0</v>
      </c>
      <c r="Y16" s="42">
        <v>458.33</v>
      </c>
      <c r="Z16" s="42">
        <v>458.33</v>
      </c>
      <c r="AA16" s="42">
        <v>458.33</v>
      </c>
      <c r="AB16" s="17">
        <v>0</v>
      </c>
      <c r="AC16" s="30" t="s">
        <v>49</v>
      </c>
      <c r="AD16" s="30" t="s">
        <v>50</v>
      </c>
      <c r="AE16" s="30">
        <v>0</v>
      </c>
      <c r="AF16" s="30">
        <v>0</v>
      </c>
      <c r="AG16" s="30">
        <v>0</v>
      </c>
      <c r="AH16" s="30" t="s">
        <v>51</v>
      </c>
      <c r="AI16" s="30" t="s">
        <v>50</v>
      </c>
    </row>
    <row r="17" spans="1:35" s="3" customFormat="1" ht="45" x14ac:dyDescent="0.25">
      <c r="A17" s="43">
        <v>10</v>
      </c>
      <c r="B17" s="22" t="s">
        <v>78</v>
      </c>
      <c r="C17" s="22" t="s">
        <v>79</v>
      </c>
      <c r="D17" s="19" t="s">
        <v>48</v>
      </c>
      <c r="E17" s="19" t="s">
        <v>80</v>
      </c>
      <c r="F17" s="20">
        <v>44309</v>
      </c>
      <c r="G17" s="20">
        <v>44309</v>
      </c>
      <c r="H17" s="20">
        <v>44314</v>
      </c>
      <c r="I17" s="20">
        <v>44314</v>
      </c>
      <c r="J17" s="20">
        <v>44334</v>
      </c>
      <c r="K17" s="20">
        <v>44334</v>
      </c>
      <c r="L17" s="20">
        <v>44334</v>
      </c>
      <c r="M17" s="20">
        <v>44334</v>
      </c>
      <c r="N17" s="20">
        <v>44334</v>
      </c>
      <c r="O17" s="21">
        <f t="shared" ref="O17" si="22">K17-I17</f>
        <v>20</v>
      </c>
      <c r="P17" s="21">
        <f t="shared" ref="P17" si="23">(K17-G17)-(I17-H17)</f>
        <v>25</v>
      </c>
      <c r="Q17" s="21">
        <f t="shared" ref="Q17" si="24">(N17-G17)-(I17-H17)-(N17-M17)</f>
        <v>25</v>
      </c>
      <c r="R17" s="19">
        <v>1</v>
      </c>
      <c r="S17" s="19">
        <v>0</v>
      </c>
      <c r="T17" s="36">
        <v>10</v>
      </c>
      <c r="U17" s="36">
        <v>15</v>
      </c>
      <c r="V17" s="43">
        <v>458.33</v>
      </c>
      <c r="W17" s="43">
        <v>458.33</v>
      </c>
      <c r="X17" s="43">
        <v>0</v>
      </c>
      <c r="Y17" s="43">
        <v>458.33</v>
      </c>
      <c r="Z17" s="43">
        <v>458.33</v>
      </c>
      <c r="AA17" s="43">
        <v>458.33</v>
      </c>
      <c r="AB17" s="17">
        <v>0</v>
      </c>
      <c r="AC17" s="30" t="s">
        <v>49</v>
      </c>
      <c r="AD17" s="30" t="s">
        <v>50</v>
      </c>
      <c r="AE17" s="30">
        <v>0</v>
      </c>
      <c r="AF17" s="30">
        <v>0</v>
      </c>
      <c r="AG17" s="30">
        <v>0</v>
      </c>
      <c r="AH17" s="30" t="s">
        <v>51</v>
      </c>
      <c r="AI17" s="30" t="s">
        <v>50</v>
      </c>
    </row>
    <row r="18" spans="1:35" s="3" customFormat="1" ht="60" x14ac:dyDescent="0.25">
      <c r="A18" s="43">
        <v>11</v>
      </c>
      <c r="B18" s="22" t="s">
        <v>89</v>
      </c>
      <c r="C18" s="22" t="s">
        <v>90</v>
      </c>
      <c r="D18" s="19" t="s">
        <v>48</v>
      </c>
      <c r="E18" s="19" t="s">
        <v>91</v>
      </c>
      <c r="F18" s="20">
        <v>44301</v>
      </c>
      <c r="G18" s="20">
        <v>44301</v>
      </c>
      <c r="H18" s="20">
        <v>44301</v>
      </c>
      <c r="I18" s="20">
        <v>44301</v>
      </c>
      <c r="J18" s="20">
        <v>44349</v>
      </c>
      <c r="K18" s="20">
        <v>44349</v>
      </c>
      <c r="L18" s="20">
        <v>44349</v>
      </c>
      <c r="M18" s="20">
        <v>44349</v>
      </c>
      <c r="N18" s="20">
        <v>44349</v>
      </c>
      <c r="O18" s="21">
        <f t="shared" ref="O18" si="25">K18-I18</f>
        <v>48</v>
      </c>
      <c r="P18" s="21">
        <f t="shared" ref="P18" si="26">(K18-G18)-(I18-H18)</f>
        <v>48</v>
      </c>
      <c r="Q18" s="21">
        <f t="shared" ref="Q18" si="27">(N18-G18)-(I18-H18)-(N18-M18)</f>
        <v>48</v>
      </c>
      <c r="R18" s="19">
        <v>1</v>
      </c>
      <c r="S18" s="19">
        <v>0</v>
      </c>
      <c r="T18" s="36">
        <v>15</v>
      </c>
      <c r="U18" s="36">
        <v>15</v>
      </c>
      <c r="V18" s="43">
        <v>458.33</v>
      </c>
      <c r="W18" s="43">
        <v>458.33</v>
      </c>
      <c r="X18" s="43">
        <v>0</v>
      </c>
      <c r="Y18" s="43">
        <v>458.33</v>
      </c>
      <c r="Z18" s="43">
        <v>458.33</v>
      </c>
      <c r="AA18" s="43">
        <v>458.33</v>
      </c>
      <c r="AB18" s="17">
        <v>0</v>
      </c>
      <c r="AC18" s="30" t="s">
        <v>49</v>
      </c>
      <c r="AD18" s="30" t="s">
        <v>50</v>
      </c>
      <c r="AE18" s="30">
        <v>0</v>
      </c>
      <c r="AF18" s="30">
        <v>0</v>
      </c>
      <c r="AG18" s="30">
        <v>0</v>
      </c>
      <c r="AH18" s="30" t="s">
        <v>51</v>
      </c>
      <c r="AI18" s="30" t="s">
        <v>50</v>
      </c>
    </row>
    <row r="19" spans="1:35" s="3" customFormat="1" ht="45" x14ac:dyDescent="0.25">
      <c r="A19" s="43">
        <v>12</v>
      </c>
      <c r="B19" s="22" t="s">
        <v>92</v>
      </c>
      <c r="C19" s="22" t="s">
        <v>93</v>
      </c>
      <c r="D19" s="19" t="s">
        <v>48</v>
      </c>
      <c r="E19" s="19" t="s">
        <v>94</v>
      </c>
      <c r="F19" s="20">
        <v>43784</v>
      </c>
      <c r="G19" s="20">
        <v>43787</v>
      </c>
      <c r="H19" s="20">
        <v>43787</v>
      </c>
      <c r="I19" s="20">
        <v>43787</v>
      </c>
      <c r="J19" s="20">
        <v>44344</v>
      </c>
      <c r="K19" s="20">
        <v>44344</v>
      </c>
      <c r="L19" s="20">
        <v>44344</v>
      </c>
      <c r="M19" s="20">
        <v>44344</v>
      </c>
      <c r="N19" s="20">
        <v>44344</v>
      </c>
      <c r="O19" s="21">
        <f t="shared" ref="O19" si="28">K19-I19</f>
        <v>557</v>
      </c>
      <c r="P19" s="21">
        <f t="shared" ref="P19" si="29">(K19-G19)-(I19-H19)</f>
        <v>557</v>
      </c>
      <c r="Q19" s="21">
        <f t="shared" ref="Q19" si="30">(N19-G19)-(I19-H19)-(N19-M19)</f>
        <v>557</v>
      </c>
      <c r="R19" s="19">
        <v>1</v>
      </c>
      <c r="S19" s="19">
        <v>0</v>
      </c>
      <c r="T19" s="36">
        <v>15</v>
      </c>
      <c r="U19" s="36">
        <v>15</v>
      </c>
      <c r="V19" s="43">
        <v>458.33</v>
      </c>
      <c r="W19" s="43">
        <v>458.33</v>
      </c>
      <c r="X19" s="43">
        <v>0</v>
      </c>
      <c r="Y19" s="43">
        <v>458.33</v>
      </c>
      <c r="Z19" s="43">
        <v>458.33</v>
      </c>
      <c r="AA19" s="43">
        <v>458.33</v>
      </c>
      <c r="AB19" s="17">
        <v>0</v>
      </c>
      <c r="AC19" s="30" t="s">
        <v>49</v>
      </c>
      <c r="AD19" s="30" t="s">
        <v>50</v>
      </c>
      <c r="AE19" s="30">
        <v>0</v>
      </c>
      <c r="AF19" s="30">
        <v>0</v>
      </c>
      <c r="AG19" s="30">
        <v>0</v>
      </c>
      <c r="AH19" s="30" t="s">
        <v>51</v>
      </c>
      <c r="AI19" s="30" t="s">
        <v>50</v>
      </c>
    </row>
    <row r="20" spans="1:35" s="3" customFormat="1" ht="60" x14ac:dyDescent="0.25">
      <c r="A20" s="3">
        <v>13</v>
      </c>
      <c r="B20" s="43" t="s">
        <v>95</v>
      </c>
      <c r="C20" s="22" t="s">
        <v>96</v>
      </c>
      <c r="D20" s="19" t="s">
        <v>48</v>
      </c>
      <c r="E20" s="19" t="s">
        <v>97</v>
      </c>
      <c r="F20" s="20">
        <v>44137</v>
      </c>
      <c r="G20" s="20">
        <v>44137</v>
      </c>
      <c r="H20" s="20">
        <v>44138</v>
      </c>
      <c r="I20" s="20">
        <v>44138</v>
      </c>
      <c r="J20" s="20">
        <v>44307</v>
      </c>
      <c r="K20" s="20">
        <v>44307</v>
      </c>
      <c r="L20" s="20">
        <v>44307</v>
      </c>
      <c r="M20" s="20">
        <v>44307</v>
      </c>
      <c r="N20" s="20">
        <v>44307</v>
      </c>
      <c r="O20" s="21">
        <f t="shared" ref="O20" si="31">K20-I20</f>
        <v>169</v>
      </c>
      <c r="P20" s="21">
        <f t="shared" ref="P20" si="32">(K20-G20)-(I20-H20)</f>
        <v>170</v>
      </c>
      <c r="Q20" s="21">
        <f t="shared" ref="Q20" si="33">(N20-G20)-(I20-H20)-(N20-M20)</f>
        <v>170</v>
      </c>
      <c r="R20" s="19">
        <v>1</v>
      </c>
      <c r="S20" s="19">
        <v>0</v>
      </c>
      <c r="T20" s="36">
        <v>15</v>
      </c>
      <c r="U20" s="36">
        <v>15</v>
      </c>
      <c r="V20" s="43">
        <v>458.33</v>
      </c>
      <c r="W20" s="43">
        <v>458.33</v>
      </c>
      <c r="X20" s="43">
        <v>0</v>
      </c>
      <c r="Y20" s="43">
        <v>458.33</v>
      </c>
      <c r="Z20" s="43">
        <v>458.33</v>
      </c>
      <c r="AA20" s="43">
        <v>458.33</v>
      </c>
      <c r="AB20" s="17">
        <v>0</v>
      </c>
      <c r="AC20" s="30" t="s">
        <v>49</v>
      </c>
      <c r="AD20" s="30" t="s">
        <v>50</v>
      </c>
      <c r="AE20" s="30">
        <v>0</v>
      </c>
      <c r="AF20" s="30">
        <v>0</v>
      </c>
      <c r="AG20" s="30">
        <v>0</v>
      </c>
      <c r="AH20" s="30" t="s">
        <v>51</v>
      </c>
      <c r="AI20" s="30" t="s">
        <v>50</v>
      </c>
    </row>
    <row r="21" spans="1:35" s="3" customFormat="1" ht="60" x14ac:dyDescent="0.25">
      <c r="A21" s="43">
        <v>14</v>
      </c>
      <c r="B21" s="22" t="s">
        <v>98</v>
      </c>
      <c r="C21" s="22" t="s">
        <v>99</v>
      </c>
      <c r="D21" s="19" t="s">
        <v>48</v>
      </c>
      <c r="E21" s="19" t="s">
        <v>100</v>
      </c>
      <c r="F21" s="20">
        <v>44168</v>
      </c>
      <c r="G21" s="20">
        <v>44168</v>
      </c>
      <c r="H21" s="20">
        <v>44174</v>
      </c>
      <c r="I21" s="20">
        <v>44174</v>
      </c>
      <c r="J21" s="20">
        <v>44348</v>
      </c>
      <c r="K21" s="20">
        <v>44348</v>
      </c>
      <c r="L21" s="20">
        <v>44348</v>
      </c>
      <c r="M21" s="20">
        <v>44348</v>
      </c>
      <c r="N21" s="20">
        <v>44348</v>
      </c>
      <c r="O21" s="21">
        <f t="shared" ref="O21" si="34">K21-I21</f>
        <v>174</v>
      </c>
      <c r="P21" s="21">
        <f t="shared" ref="P21" si="35">(K21-G21)-(I21-H21)</f>
        <v>180</v>
      </c>
      <c r="Q21" s="21">
        <f t="shared" ref="Q21" si="36">(N21-G21)-(I21-H21)-(N21-M21)</f>
        <v>180</v>
      </c>
      <c r="R21" s="19">
        <v>1</v>
      </c>
      <c r="S21" s="19">
        <v>0</v>
      </c>
      <c r="T21" s="36">
        <v>5</v>
      </c>
      <c r="U21" s="36">
        <v>5</v>
      </c>
      <c r="V21" s="43">
        <v>458.33</v>
      </c>
      <c r="W21" s="43">
        <v>458.33</v>
      </c>
      <c r="X21" s="43">
        <v>0</v>
      </c>
      <c r="Y21" s="43">
        <v>458.33</v>
      </c>
      <c r="Z21" s="43">
        <v>458.33</v>
      </c>
      <c r="AA21" s="43">
        <v>458.33</v>
      </c>
      <c r="AB21" s="17">
        <v>0</v>
      </c>
      <c r="AC21" s="30" t="s">
        <v>49</v>
      </c>
      <c r="AD21" s="30" t="s">
        <v>50</v>
      </c>
      <c r="AE21" s="30">
        <v>0</v>
      </c>
      <c r="AF21" s="30">
        <v>0</v>
      </c>
      <c r="AG21" s="30">
        <v>0</v>
      </c>
      <c r="AH21" s="30" t="s">
        <v>51</v>
      </c>
      <c r="AI21" s="30" t="s">
        <v>50</v>
      </c>
    </row>
    <row r="22" spans="1:35" s="3" customFormat="1" ht="60" x14ac:dyDescent="0.25">
      <c r="A22" s="43">
        <v>15</v>
      </c>
      <c r="B22" s="22" t="s">
        <v>101</v>
      </c>
      <c r="C22" s="22" t="s">
        <v>102</v>
      </c>
      <c r="D22" s="19" t="s">
        <v>48</v>
      </c>
      <c r="E22" s="19" t="s">
        <v>103</v>
      </c>
      <c r="F22" s="20">
        <v>44168</v>
      </c>
      <c r="G22" s="20">
        <v>44168</v>
      </c>
      <c r="H22" s="20">
        <v>44174</v>
      </c>
      <c r="I22" s="20">
        <v>44174</v>
      </c>
      <c r="J22" s="20">
        <v>44348</v>
      </c>
      <c r="K22" s="20">
        <v>44348</v>
      </c>
      <c r="L22" s="20">
        <v>44348</v>
      </c>
      <c r="M22" s="20">
        <v>44348</v>
      </c>
      <c r="N22" s="20">
        <v>44348</v>
      </c>
      <c r="O22" s="21">
        <f t="shared" ref="O22" si="37">K22-I22</f>
        <v>174</v>
      </c>
      <c r="P22" s="21">
        <f t="shared" ref="P22" si="38">(K22-G22)-(I22-H22)</f>
        <v>180</v>
      </c>
      <c r="Q22" s="21">
        <f t="shared" ref="Q22" si="39">(N22-G22)-(I22-H22)-(N22-M22)</f>
        <v>180</v>
      </c>
      <c r="R22" s="19">
        <v>1</v>
      </c>
      <c r="S22" s="19">
        <v>0</v>
      </c>
      <c r="T22" s="36">
        <v>5</v>
      </c>
      <c r="U22" s="36">
        <v>5</v>
      </c>
      <c r="V22" s="43">
        <v>458.33</v>
      </c>
      <c r="W22" s="43">
        <v>458.33</v>
      </c>
      <c r="X22" s="43">
        <v>0</v>
      </c>
      <c r="Y22" s="43">
        <v>458.33</v>
      </c>
      <c r="Z22" s="43">
        <v>458.33</v>
      </c>
      <c r="AA22" s="43">
        <v>458.33</v>
      </c>
      <c r="AB22" s="17">
        <v>0</v>
      </c>
      <c r="AC22" s="30" t="s">
        <v>49</v>
      </c>
      <c r="AD22" s="30" t="s">
        <v>50</v>
      </c>
      <c r="AE22" s="30">
        <v>0</v>
      </c>
      <c r="AF22" s="30">
        <v>0</v>
      </c>
      <c r="AG22" s="30">
        <v>0</v>
      </c>
      <c r="AH22" s="30" t="s">
        <v>51</v>
      </c>
      <c r="AI22" s="30" t="s">
        <v>50</v>
      </c>
    </row>
    <row r="23" spans="1:35" s="3" customFormat="1" ht="45" x14ac:dyDescent="0.25">
      <c r="A23" s="43">
        <v>16</v>
      </c>
      <c r="B23" s="22" t="s">
        <v>105</v>
      </c>
      <c r="C23" s="22" t="s">
        <v>106</v>
      </c>
      <c r="D23" s="19" t="s">
        <v>48</v>
      </c>
      <c r="E23" s="19" t="s">
        <v>107</v>
      </c>
      <c r="F23" s="20">
        <v>44175</v>
      </c>
      <c r="G23" s="20">
        <v>44175</v>
      </c>
      <c r="H23" s="20">
        <v>44179</v>
      </c>
      <c r="I23" s="20">
        <v>44179</v>
      </c>
      <c r="J23" s="20">
        <v>44334</v>
      </c>
      <c r="K23" s="20">
        <v>44334</v>
      </c>
      <c r="L23" s="20">
        <v>44334</v>
      </c>
      <c r="M23" s="20">
        <v>44334</v>
      </c>
      <c r="N23" s="20">
        <v>44334</v>
      </c>
      <c r="O23" s="21">
        <f t="shared" ref="O23" si="40">K23-I23</f>
        <v>155</v>
      </c>
      <c r="P23" s="21">
        <f t="shared" ref="P23" si="41">(K23-G23)-(I23-H23)</f>
        <v>159</v>
      </c>
      <c r="Q23" s="21">
        <f t="shared" ref="Q23" si="42">(N23-G23)-(I23-H23)-(N23-M23)</f>
        <v>159</v>
      </c>
      <c r="R23" s="19">
        <v>1</v>
      </c>
      <c r="S23" s="19">
        <v>0</v>
      </c>
      <c r="T23" s="36">
        <v>10</v>
      </c>
      <c r="U23" s="36">
        <v>15</v>
      </c>
      <c r="V23" s="43">
        <v>458.33</v>
      </c>
      <c r="W23" s="43">
        <v>458.33</v>
      </c>
      <c r="X23" s="43">
        <v>0</v>
      </c>
      <c r="Y23" s="43">
        <v>458.33</v>
      </c>
      <c r="Z23" s="43">
        <v>458.33</v>
      </c>
      <c r="AA23" s="43">
        <v>458.33</v>
      </c>
      <c r="AB23" s="17">
        <v>0</v>
      </c>
      <c r="AC23" s="30" t="s">
        <v>49</v>
      </c>
      <c r="AD23" s="30" t="s">
        <v>50</v>
      </c>
      <c r="AE23" s="30">
        <v>0</v>
      </c>
      <c r="AF23" s="30">
        <v>0</v>
      </c>
      <c r="AG23" s="30">
        <v>0</v>
      </c>
      <c r="AH23" s="30" t="s">
        <v>51</v>
      </c>
      <c r="AI23" s="30" t="s">
        <v>50</v>
      </c>
    </row>
    <row r="24" spans="1:35" s="3" customFormat="1" ht="45" x14ac:dyDescent="0.25">
      <c r="A24" s="43">
        <v>17</v>
      </c>
      <c r="B24" s="22" t="s">
        <v>108</v>
      </c>
      <c r="C24" s="22" t="s">
        <v>109</v>
      </c>
      <c r="D24" s="19" t="s">
        <v>48</v>
      </c>
      <c r="E24" s="19" t="s">
        <v>110</v>
      </c>
      <c r="F24" s="53">
        <v>44237</v>
      </c>
      <c r="G24" s="20">
        <v>44237</v>
      </c>
      <c r="H24" s="20">
        <v>44242</v>
      </c>
      <c r="I24" s="20">
        <v>44242</v>
      </c>
      <c r="J24" s="20">
        <v>44362</v>
      </c>
      <c r="K24" s="20">
        <v>44362</v>
      </c>
      <c r="L24" s="20">
        <v>44362</v>
      </c>
      <c r="M24" s="20">
        <v>44362</v>
      </c>
      <c r="N24" s="20">
        <v>44362</v>
      </c>
      <c r="O24" s="21">
        <f t="shared" ref="O24" si="43">K24-I24</f>
        <v>120</v>
      </c>
      <c r="P24" s="21">
        <f t="shared" ref="P24" si="44">(K24-G24)-(I24-H24)</f>
        <v>125</v>
      </c>
      <c r="Q24" s="21">
        <f t="shared" ref="Q24" si="45">(N24-G24)-(I24-H24)-(N24-M24)</f>
        <v>125</v>
      </c>
      <c r="R24" s="19">
        <v>1</v>
      </c>
      <c r="S24" s="19">
        <v>0</v>
      </c>
      <c r="T24" s="36">
        <v>10</v>
      </c>
      <c r="U24" s="36">
        <v>15</v>
      </c>
      <c r="V24" s="43">
        <v>458.33</v>
      </c>
      <c r="W24" s="43">
        <v>458.33</v>
      </c>
      <c r="X24" s="43">
        <v>0</v>
      </c>
      <c r="Y24" s="43">
        <v>458.33</v>
      </c>
      <c r="Z24" s="43">
        <v>458.33</v>
      </c>
      <c r="AA24" s="43">
        <v>458.33</v>
      </c>
      <c r="AB24" s="17">
        <v>0</v>
      </c>
      <c r="AC24" s="30" t="s">
        <v>49</v>
      </c>
      <c r="AD24" s="30" t="s">
        <v>50</v>
      </c>
      <c r="AE24" s="30">
        <v>0</v>
      </c>
      <c r="AF24" s="30">
        <v>0</v>
      </c>
      <c r="AG24" s="30">
        <v>0</v>
      </c>
      <c r="AH24" s="30" t="s">
        <v>51</v>
      </c>
      <c r="AI24" s="30" t="s">
        <v>50</v>
      </c>
    </row>
    <row r="25" spans="1:35" s="3" customFormat="1" ht="45" x14ac:dyDescent="0.25">
      <c r="A25" s="43">
        <v>18</v>
      </c>
      <c r="B25" s="22" t="s">
        <v>111</v>
      </c>
      <c r="C25" s="22" t="s">
        <v>112</v>
      </c>
      <c r="D25" s="19" t="s">
        <v>48</v>
      </c>
      <c r="E25" s="19" t="s">
        <v>113</v>
      </c>
      <c r="F25" s="53">
        <v>44242</v>
      </c>
      <c r="G25" s="20">
        <v>44242</v>
      </c>
      <c r="H25" s="20">
        <v>44242</v>
      </c>
      <c r="I25" s="20">
        <v>44242</v>
      </c>
      <c r="J25" s="20">
        <v>44312</v>
      </c>
      <c r="K25" s="20">
        <v>44312</v>
      </c>
      <c r="L25" s="20">
        <v>44312</v>
      </c>
      <c r="M25" s="20">
        <v>44312</v>
      </c>
      <c r="N25" s="20">
        <v>44312</v>
      </c>
      <c r="O25" s="21">
        <f t="shared" ref="O25" si="46">K25-I25</f>
        <v>70</v>
      </c>
      <c r="P25" s="21">
        <f t="shared" ref="P25" si="47">(K25-G25)-(I25-H25)</f>
        <v>70</v>
      </c>
      <c r="Q25" s="21">
        <f t="shared" ref="Q25" si="48">(N25-G25)-(I25-H25)-(N25-M25)</f>
        <v>70</v>
      </c>
      <c r="R25" s="19">
        <v>1</v>
      </c>
      <c r="S25" s="19">
        <v>0</v>
      </c>
      <c r="T25" s="36">
        <v>10</v>
      </c>
      <c r="U25" s="36">
        <v>15</v>
      </c>
      <c r="V25" s="43">
        <v>458.33</v>
      </c>
      <c r="W25" s="43">
        <v>458.33</v>
      </c>
      <c r="X25" s="43">
        <v>0</v>
      </c>
      <c r="Y25" s="43">
        <v>458.33</v>
      </c>
      <c r="Z25" s="43">
        <v>458.33</v>
      </c>
      <c r="AA25" s="43">
        <v>458.33</v>
      </c>
      <c r="AB25" s="17">
        <v>0</v>
      </c>
      <c r="AC25" s="30" t="s">
        <v>49</v>
      </c>
      <c r="AD25" s="30" t="s">
        <v>50</v>
      </c>
      <c r="AE25" s="30">
        <v>0</v>
      </c>
      <c r="AF25" s="30">
        <v>0</v>
      </c>
      <c r="AG25" s="30">
        <v>0</v>
      </c>
      <c r="AH25" s="30" t="s">
        <v>51</v>
      </c>
      <c r="AI25" s="30" t="s">
        <v>50</v>
      </c>
    </row>
    <row r="26" spans="1:35" s="3" customFormat="1" ht="60" x14ac:dyDescent="0.25">
      <c r="A26" s="43">
        <v>19</v>
      </c>
      <c r="B26" s="22" t="s">
        <v>114</v>
      </c>
      <c r="C26" s="22" t="s">
        <v>115</v>
      </c>
      <c r="D26" s="19" t="s">
        <v>48</v>
      </c>
      <c r="E26" s="19" t="s">
        <v>116</v>
      </c>
      <c r="F26" s="53">
        <v>44247</v>
      </c>
      <c r="G26" s="20">
        <v>44247</v>
      </c>
      <c r="H26" s="20">
        <v>44251</v>
      </c>
      <c r="I26" s="20">
        <v>44251</v>
      </c>
      <c r="J26" s="20">
        <v>44312</v>
      </c>
      <c r="K26" s="20">
        <v>44312</v>
      </c>
      <c r="L26" s="20">
        <v>44312</v>
      </c>
      <c r="M26" s="20">
        <v>44312</v>
      </c>
      <c r="N26" s="20">
        <v>44312</v>
      </c>
      <c r="O26" s="21">
        <f t="shared" ref="O26" si="49">K26-I26</f>
        <v>61</v>
      </c>
      <c r="P26" s="21">
        <f t="shared" ref="P26" si="50">(K26-G26)-(I26-H26)</f>
        <v>65</v>
      </c>
      <c r="Q26" s="21">
        <f t="shared" ref="Q26" si="51">(N26-G26)-(I26-H26)-(N26-M26)</f>
        <v>65</v>
      </c>
      <c r="R26" s="19">
        <v>1</v>
      </c>
      <c r="S26" s="19">
        <v>0</v>
      </c>
      <c r="T26" s="36">
        <v>15</v>
      </c>
      <c r="U26" s="36">
        <v>15</v>
      </c>
      <c r="V26" s="43">
        <v>458.33</v>
      </c>
      <c r="W26" s="43">
        <v>458.33</v>
      </c>
      <c r="X26" s="43">
        <v>0</v>
      </c>
      <c r="Y26" s="43">
        <v>458.33</v>
      </c>
      <c r="Z26" s="43">
        <v>458.33</v>
      </c>
      <c r="AA26" s="43">
        <v>458.33</v>
      </c>
      <c r="AB26" s="17">
        <v>0</v>
      </c>
      <c r="AC26" s="30" t="s">
        <v>49</v>
      </c>
      <c r="AD26" s="30" t="s">
        <v>50</v>
      </c>
      <c r="AE26" s="30">
        <v>0</v>
      </c>
      <c r="AF26" s="30">
        <v>0</v>
      </c>
      <c r="AG26" s="30">
        <v>0</v>
      </c>
      <c r="AH26" s="30" t="s">
        <v>51</v>
      </c>
      <c r="AI26" s="30" t="s">
        <v>50</v>
      </c>
    </row>
    <row r="27" spans="1:35" s="3" customFormat="1" ht="60" x14ac:dyDescent="0.25">
      <c r="A27" s="43">
        <v>20</v>
      </c>
      <c r="B27" s="22" t="s">
        <v>117</v>
      </c>
      <c r="C27" s="22" t="s">
        <v>118</v>
      </c>
      <c r="D27" s="19" t="s">
        <v>48</v>
      </c>
      <c r="E27" s="19" t="s">
        <v>119</v>
      </c>
      <c r="F27" s="53">
        <v>44271</v>
      </c>
      <c r="G27" s="20">
        <v>44271</v>
      </c>
      <c r="H27" s="20">
        <v>44272</v>
      </c>
      <c r="I27" s="20">
        <v>44272</v>
      </c>
      <c r="J27" s="20">
        <v>44322</v>
      </c>
      <c r="K27" s="20">
        <v>44322</v>
      </c>
      <c r="L27" s="20">
        <v>44322</v>
      </c>
      <c r="M27" s="20">
        <v>44322</v>
      </c>
      <c r="N27" s="20">
        <v>44322</v>
      </c>
      <c r="O27" s="21">
        <f t="shared" ref="O27:O28" si="52">K27-I27</f>
        <v>50</v>
      </c>
      <c r="P27" s="21">
        <f t="shared" ref="P27:P28" si="53">(K27-G27)-(I27-H27)</f>
        <v>51</v>
      </c>
      <c r="Q27" s="21">
        <f t="shared" ref="Q27:Q28" si="54">(N27-G27)-(I27-H27)-(N27-M27)</f>
        <v>51</v>
      </c>
      <c r="R27" s="19">
        <v>1</v>
      </c>
      <c r="S27" s="19">
        <v>0</v>
      </c>
      <c r="T27" s="36">
        <v>15</v>
      </c>
      <c r="U27" s="36">
        <v>15</v>
      </c>
      <c r="V27" s="43">
        <v>458.33</v>
      </c>
      <c r="W27" s="43">
        <v>458.33</v>
      </c>
      <c r="X27" s="43">
        <v>0</v>
      </c>
      <c r="Y27" s="43">
        <v>458.33</v>
      </c>
      <c r="Z27" s="43">
        <v>458.33</v>
      </c>
      <c r="AA27" s="43">
        <v>458.33</v>
      </c>
      <c r="AB27" s="17">
        <v>0</v>
      </c>
      <c r="AC27" s="30" t="s">
        <v>49</v>
      </c>
      <c r="AD27" s="30" t="s">
        <v>50</v>
      </c>
      <c r="AE27" s="30">
        <v>0</v>
      </c>
      <c r="AF27" s="30">
        <v>0</v>
      </c>
      <c r="AG27" s="30">
        <v>0</v>
      </c>
      <c r="AH27" s="30" t="s">
        <v>51</v>
      </c>
      <c r="AI27" s="30" t="s">
        <v>50</v>
      </c>
    </row>
    <row r="28" spans="1:35" s="3" customFormat="1" ht="45" x14ac:dyDescent="0.25">
      <c r="A28" s="43">
        <v>21</v>
      </c>
      <c r="B28" s="22" t="s">
        <v>120</v>
      </c>
      <c r="C28" s="22" t="s">
        <v>121</v>
      </c>
      <c r="D28" s="19" t="s">
        <v>48</v>
      </c>
      <c r="E28" s="19" t="s">
        <v>122</v>
      </c>
      <c r="F28" s="53">
        <v>44278</v>
      </c>
      <c r="G28" s="20">
        <v>44278</v>
      </c>
      <c r="H28" s="20">
        <v>44279</v>
      </c>
      <c r="I28" s="20">
        <v>44279</v>
      </c>
      <c r="J28" s="20">
        <v>44322</v>
      </c>
      <c r="K28" s="20">
        <v>44322</v>
      </c>
      <c r="L28" s="20">
        <v>44322</v>
      </c>
      <c r="M28" s="20">
        <v>44322</v>
      </c>
      <c r="N28" s="20">
        <v>44322</v>
      </c>
      <c r="O28" s="21">
        <f t="shared" si="52"/>
        <v>43</v>
      </c>
      <c r="P28" s="21">
        <f t="shared" si="53"/>
        <v>44</v>
      </c>
      <c r="Q28" s="21">
        <f t="shared" si="54"/>
        <v>44</v>
      </c>
      <c r="R28" s="19">
        <v>1</v>
      </c>
      <c r="S28" s="19">
        <v>0</v>
      </c>
      <c r="T28" s="36">
        <v>15</v>
      </c>
      <c r="U28" s="36">
        <v>15</v>
      </c>
      <c r="V28" s="43">
        <v>458.33</v>
      </c>
      <c r="W28" s="43">
        <v>458.33</v>
      </c>
      <c r="X28" s="43">
        <v>0</v>
      </c>
      <c r="Y28" s="43">
        <v>458.33</v>
      </c>
      <c r="Z28" s="43">
        <v>458.33</v>
      </c>
      <c r="AA28" s="43">
        <v>458.33</v>
      </c>
      <c r="AB28" s="17">
        <v>0</v>
      </c>
      <c r="AC28" s="30" t="s">
        <v>49</v>
      </c>
      <c r="AD28" s="30" t="s">
        <v>50</v>
      </c>
      <c r="AE28" s="30">
        <v>0</v>
      </c>
      <c r="AF28" s="30">
        <v>0</v>
      </c>
      <c r="AG28" s="30">
        <v>0</v>
      </c>
      <c r="AH28" s="30" t="s">
        <v>51</v>
      </c>
      <c r="AI28" s="30" t="s">
        <v>50</v>
      </c>
    </row>
    <row r="29" spans="1:35" s="3" customFormat="1" ht="45" x14ac:dyDescent="0.25">
      <c r="A29" s="43">
        <v>22</v>
      </c>
      <c r="B29" s="22" t="s">
        <v>123</v>
      </c>
      <c r="C29" s="22" t="s">
        <v>124</v>
      </c>
      <c r="D29" s="19" t="s">
        <v>48</v>
      </c>
      <c r="E29" s="19" t="s">
        <v>125</v>
      </c>
      <c r="F29" s="53">
        <v>44280</v>
      </c>
      <c r="G29" s="20">
        <v>44280</v>
      </c>
      <c r="H29" s="20">
        <v>44291</v>
      </c>
      <c r="I29" s="20">
        <v>44291</v>
      </c>
      <c r="J29" s="20">
        <v>44298</v>
      </c>
      <c r="K29" s="20">
        <v>44298</v>
      </c>
      <c r="L29" s="20">
        <v>44298</v>
      </c>
      <c r="M29" s="20">
        <v>44298</v>
      </c>
      <c r="N29" s="20">
        <v>44298</v>
      </c>
      <c r="O29" s="21">
        <f t="shared" ref="O29" si="55">K29-I29</f>
        <v>7</v>
      </c>
      <c r="P29" s="21">
        <f t="shared" ref="P29" si="56">(K29-G29)-(I29-H29)</f>
        <v>18</v>
      </c>
      <c r="Q29" s="21">
        <f t="shared" ref="Q29" si="57">(N29-G29)-(I29-H29)-(N29-M29)</f>
        <v>18</v>
      </c>
      <c r="R29" s="19">
        <v>1</v>
      </c>
      <c r="S29" s="19">
        <v>0</v>
      </c>
      <c r="T29" s="36">
        <v>10</v>
      </c>
      <c r="U29" s="36">
        <v>15</v>
      </c>
      <c r="V29" s="43">
        <v>458.33</v>
      </c>
      <c r="W29" s="43">
        <v>458.33</v>
      </c>
      <c r="X29" s="43">
        <v>0</v>
      </c>
      <c r="Y29" s="43">
        <v>458.33</v>
      </c>
      <c r="Z29" s="43">
        <v>458.33</v>
      </c>
      <c r="AA29" s="43">
        <v>458.33</v>
      </c>
      <c r="AB29" s="17">
        <v>0</v>
      </c>
      <c r="AC29" s="30" t="s">
        <v>49</v>
      </c>
      <c r="AD29" s="30" t="s">
        <v>50</v>
      </c>
      <c r="AE29" s="30">
        <v>0</v>
      </c>
      <c r="AF29" s="30">
        <v>0</v>
      </c>
      <c r="AG29" s="30">
        <v>0</v>
      </c>
      <c r="AH29" s="30" t="s">
        <v>51</v>
      </c>
      <c r="AI29" s="30" t="s">
        <v>50</v>
      </c>
    </row>
    <row r="30" spans="1:35" s="3" customFormat="1" ht="45" x14ac:dyDescent="0.25">
      <c r="A30" s="43">
        <v>23</v>
      </c>
      <c r="B30" s="22" t="s">
        <v>126</v>
      </c>
      <c r="C30" s="22" t="s">
        <v>127</v>
      </c>
      <c r="D30" s="19" t="s">
        <v>48</v>
      </c>
      <c r="E30" s="19" t="s">
        <v>128</v>
      </c>
      <c r="F30" s="53">
        <v>44292</v>
      </c>
      <c r="G30" s="20">
        <v>44292</v>
      </c>
      <c r="H30" s="20">
        <v>44292</v>
      </c>
      <c r="I30" s="20">
        <v>44292</v>
      </c>
      <c r="J30" s="20">
        <v>44322</v>
      </c>
      <c r="K30" s="20">
        <v>44322</v>
      </c>
      <c r="L30" s="20">
        <v>44322</v>
      </c>
      <c r="M30" s="20">
        <v>44322</v>
      </c>
      <c r="N30" s="20">
        <v>44322</v>
      </c>
      <c r="O30" s="21">
        <f t="shared" ref="O30" si="58">K30-I30</f>
        <v>30</v>
      </c>
      <c r="P30" s="21">
        <f t="shared" ref="P30" si="59">(K30-G30)-(I30-H30)</f>
        <v>30</v>
      </c>
      <c r="Q30" s="21">
        <f t="shared" ref="Q30" si="60">(N30-G30)-(I30-H30)-(N30-M30)</f>
        <v>30</v>
      </c>
      <c r="R30" s="19">
        <v>1</v>
      </c>
      <c r="S30" s="19">
        <v>0</v>
      </c>
      <c r="T30" s="36">
        <v>10</v>
      </c>
      <c r="U30" s="36">
        <v>15</v>
      </c>
      <c r="V30" s="43">
        <v>458.33</v>
      </c>
      <c r="W30" s="43">
        <v>458.33</v>
      </c>
      <c r="X30" s="43">
        <v>0</v>
      </c>
      <c r="Y30" s="43">
        <v>458.33</v>
      </c>
      <c r="Z30" s="43">
        <v>458.33</v>
      </c>
      <c r="AA30" s="43">
        <v>458.33</v>
      </c>
      <c r="AB30" s="17">
        <v>0</v>
      </c>
      <c r="AC30" s="30" t="s">
        <v>49</v>
      </c>
      <c r="AD30" s="30" t="s">
        <v>50</v>
      </c>
      <c r="AE30" s="30">
        <v>0</v>
      </c>
      <c r="AF30" s="30">
        <v>0</v>
      </c>
      <c r="AG30" s="30">
        <v>0</v>
      </c>
      <c r="AH30" s="30" t="s">
        <v>51</v>
      </c>
      <c r="AI30" s="30" t="s">
        <v>50</v>
      </c>
    </row>
    <row r="31" spans="1:35" s="3" customFormat="1" ht="45" x14ac:dyDescent="0.25">
      <c r="A31" s="54">
        <v>24</v>
      </c>
      <c r="B31" s="22" t="s">
        <v>136</v>
      </c>
      <c r="C31" s="22" t="s">
        <v>137</v>
      </c>
      <c r="D31" s="19" t="s">
        <v>48</v>
      </c>
      <c r="E31" s="19" t="s">
        <v>138</v>
      </c>
      <c r="F31" s="53">
        <v>44333</v>
      </c>
      <c r="G31" s="53">
        <v>44333</v>
      </c>
      <c r="H31" s="20">
        <v>44334</v>
      </c>
      <c r="I31" s="20">
        <v>44334</v>
      </c>
      <c r="J31" s="20">
        <v>44349</v>
      </c>
      <c r="K31" s="20">
        <v>44349</v>
      </c>
      <c r="L31" s="20">
        <v>44349</v>
      </c>
      <c r="M31" s="20">
        <v>44349</v>
      </c>
      <c r="N31" s="20">
        <v>44349</v>
      </c>
      <c r="O31" s="21">
        <f t="shared" ref="O31" si="61">K31-I31</f>
        <v>15</v>
      </c>
      <c r="P31" s="21">
        <f t="shared" ref="P31" si="62">(K31-G31)-(I31-H31)</f>
        <v>16</v>
      </c>
      <c r="Q31" s="21">
        <f t="shared" ref="Q31" si="63">(N31-G31)-(I31-H31)-(N31-M31)</f>
        <v>16</v>
      </c>
      <c r="R31" s="19">
        <v>1</v>
      </c>
      <c r="S31" s="19">
        <v>0</v>
      </c>
      <c r="T31" s="36">
        <v>5</v>
      </c>
      <c r="U31" s="36">
        <v>5</v>
      </c>
      <c r="V31" s="54">
        <v>458.33</v>
      </c>
      <c r="W31" s="54">
        <v>458.33</v>
      </c>
      <c r="X31" s="54">
        <v>0</v>
      </c>
      <c r="Y31" s="54">
        <v>458.33</v>
      </c>
      <c r="Z31" s="54">
        <v>458.33</v>
      </c>
      <c r="AA31" s="54">
        <v>458.33</v>
      </c>
      <c r="AB31" s="17">
        <v>0</v>
      </c>
      <c r="AC31" s="30" t="s">
        <v>49</v>
      </c>
      <c r="AD31" s="30" t="s">
        <v>50</v>
      </c>
      <c r="AE31" s="30">
        <v>0</v>
      </c>
      <c r="AF31" s="30">
        <v>0</v>
      </c>
      <c r="AG31" s="30">
        <v>0</v>
      </c>
      <c r="AH31" s="30" t="s">
        <v>51</v>
      </c>
      <c r="AI31" s="30" t="s">
        <v>50</v>
      </c>
    </row>
    <row r="32" spans="1:35" s="3" customFormat="1" ht="45" x14ac:dyDescent="0.25">
      <c r="A32" s="54">
        <v>25</v>
      </c>
      <c r="B32" s="22" t="s">
        <v>129</v>
      </c>
      <c r="C32" s="22" t="s">
        <v>130</v>
      </c>
      <c r="D32" s="19" t="s">
        <v>48</v>
      </c>
      <c r="E32" s="19" t="s">
        <v>131</v>
      </c>
      <c r="F32" s="53">
        <v>44337</v>
      </c>
      <c r="G32" s="20">
        <v>44337</v>
      </c>
      <c r="H32" s="20">
        <v>44340</v>
      </c>
      <c r="I32" s="20">
        <v>44340</v>
      </c>
      <c r="J32" s="20">
        <v>44351</v>
      </c>
      <c r="K32" s="20">
        <v>44351</v>
      </c>
      <c r="L32" s="20">
        <v>44351</v>
      </c>
      <c r="M32" s="20">
        <v>44351</v>
      </c>
      <c r="N32" s="20">
        <v>44351</v>
      </c>
      <c r="O32" s="21">
        <f t="shared" ref="O32" si="64">K32-I32</f>
        <v>11</v>
      </c>
      <c r="P32" s="21">
        <f t="shared" ref="P32" si="65">(K32-G32)-(I32-H32)</f>
        <v>14</v>
      </c>
      <c r="Q32" s="21">
        <f t="shared" ref="Q32" si="66">(N32-G32)-(I32-H32)-(N32-M32)</f>
        <v>14</v>
      </c>
      <c r="R32" s="19">
        <v>1</v>
      </c>
      <c r="S32" s="19">
        <v>0</v>
      </c>
      <c r="T32" s="36">
        <v>15</v>
      </c>
      <c r="U32" s="36">
        <v>15</v>
      </c>
      <c r="V32" s="43">
        <v>458.33</v>
      </c>
      <c r="W32" s="43">
        <v>458.33</v>
      </c>
      <c r="X32" s="43">
        <v>0</v>
      </c>
      <c r="Y32" s="43">
        <v>458.33</v>
      </c>
      <c r="Z32" s="43">
        <v>458.33</v>
      </c>
      <c r="AA32" s="43">
        <v>458.33</v>
      </c>
      <c r="AB32" s="17">
        <v>0</v>
      </c>
      <c r="AC32" s="30" t="s">
        <v>49</v>
      </c>
      <c r="AD32" s="30" t="s">
        <v>50</v>
      </c>
      <c r="AE32" s="30">
        <v>0</v>
      </c>
      <c r="AF32" s="30">
        <v>0</v>
      </c>
      <c r="AG32" s="30">
        <v>0</v>
      </c>
      <c r="AH32" s="30" t="s">
        <v>51</v>
      </c>
      <c r="AI32" s="30" t="s">
        <v>50</v>
      </c>
    </row>
    <row r="33" spans="1:35" ht="15" x14ac:dyDescent="0.25">
      <c r="A33" s="16"/>
      <c r="B33" s="77" t="s">
        <v>6</v>
      </c>
      <c r="C33" s="77"/>
      <c r="D33" s="10" t="s">
        <v>5</v>
      </c>
      <c r="E33" s="16" t="s">
        <v>5</v>
      </c>
      <c r="F33" s="11" t="s">
        <v>5</v>
      </c>
      <c r="G33" s="11" t="s">
        <v>5</v>
      </c>
      <c r="H33" s="11" t="s">
        <v>5</v>
      </c>
      <c r="I33" s="11" t="s">
        <v>5</v>
      </c>
      <c r="J33" s="11" t="s">
        <v>5</v>
      </c>
      <c r="K33" s="11" t="s">
        <v>5</v>
      </c>
      <c r="L33" s="11" t="s">
        <v>5</v>
      </c>
      <c r="M33" s="11" t="s">
        <v>5</v>
      </c>
      <c r="N33" s="11" t="s">
        <v>5</v>
      </c>
      <c r="O33" s="21" t="s">
        <v>5</v>
      </c>
      <c r="P33" s="21">
        <f>SUM(P8:P32)</f>
        <v>4419</v>
      </c>
      <c r="Q33" s="21">
        <f>SUM(Q8:Q32)</f>
        <v>4419</v>
      </c>
      <c r="R33" s="10" t="s">
        <v>5</v>
      </c>
      <c r="S33" s="10" t="s">
        <v>5</v>
      </c>
      <c r="T33" s="37">
        <f>SUM(T8:T32)</f>
        <v>275</v>
      </c>
      <c r="U33" s="37">
        <f>SUM(U8:U32)</f>
        <v>325</v>
      </c>
      <c r="V33" s="37">
        <f>SUM(V8:V32)</f>
        <v>11458.25</v>
      </c>
      <c r="W33" s="37">
        <f>SUM(W8:W32)</f>
        <v>11458.25</v>
      </c>
      <c r="X33" s="37">
        <f>SUM(X8:X32)</f>
        <v>0</v>
      </c>
      <c r="Y33" s="37">
        <f>SUM(Y8:Y32)</f>
        <v>11458.25</v>
      </c>
      <c r="Z33" s="37">
        <f>SUM(Z8:Z32)</f>
        <v>11458.25</v>
      </c>
      <c r="AA33" s="37">
        <f>SUM(AA8:AA32)</f>
        <v>11458.25</v>
      </c>
      <c r="AB33" s="37">
        <f>SUM(AB8:AB32)</f>
        <v>0</v>
      </c>
      <c r="AC33" s="10" t="s">
        <v>5</v>
      </c>
      <c r="AD33" s="10" t="s">
        <v>5</v>
      </c>
      <c r="AE33" s="31">
        <v>0</v>
      </c>
      <c r="AF33" s="31">
        <v>0</v>
      </c>
      <c r="AG33" s="31">
        <v>0</v>
      </c>
      <c r="AH33" s="10" t="s">
        <v>5</v>
      </c>
      <c r="AI33" s="10" t="s">
        <v>5</v>
      </c>
    </row>
    <row r="34" spans="1:35" ht="15" x14ac:dyDescent="0.25">
      <c r="A34" s="16"/>
      <c r="B34" s="77" t="s">
        <v>4</v>
      </c>
      <c r="C34" s="77"/>
      <c r="D34" s="10" t="s">
        <v>5</v>
      </c>
      <c r="E34" s="16" t="s">
        <v>5</v>
      </c>
      <c r="F34" s="11" t="s">
        <v>5</v>
      </c>
      <c r="G34" s="11" t="s">
        <v>5</v>
      </c>
      <c r="H34" s="11" t="s">
        <v>5</v>
      </c>
      <c r="I34" s="11" t="s">
        <v>5</v>
      </c>
      <c r="J34" s="11" t="s">
        <v>5</v>
      </c>
      <c r="K34" s="11" t="s">
        <v>5</v>
      </c>
      <c r="L34" s="11" t="s">
        <v>5</v>
      </c>
      <c r="M34" s="11" t="s">
        <v>5</v>
      </c>
      <c r="N34" s="11" t="s">
        <v>5</v>
      </c>
      <c r="O34" s="37">
        <f>SUM(O8:O33)/$A$16</f>
        <v>483.77777777777777</v>
      </c>
      <c r="P34" s="37">
        <f>P33/25</f>
        <v>176.76</v>
      </c>
      <c r="Q34" s="37">
        <f>Q33/25</f>
        <v>176.76</v>
      </c>
      <c r="R34" s="37" t="e">
        <f t="shared" ref="R34:AB34" si="67">R33/25</f>
        <v>#VALUE!</v>
      </c>
      <c r="S34" s="37" t="e">
        <f t="shared" si="67"/>
        <v>#VALUE!</v>
      </c>
      <c r="T34" s="37">
        <f t="shared" si="67"/>
        <v>11</v>
      </c>
      <c r="U34" s="37">
        <f t="shared" si="67"/>
        <v>13</v>
      </c>
      <c r="V34" s="37">
        <f t="shared" si="67"/>
        <v>458.33</v>
      </c>
      <c r="W34" s="37">
        <f t="shared" si="67"/>
        <v>458.33</v>
      </c>
      <c r="X34" s="37">
        <f t="shared" si="67"/>
        <v>0</v>
      </c>
      <c r="Y34" s="37">
        <f t="shared" si="67"/>
        <v>458.33</v>
      </c>
      <c r="Z34" s="37">
        <f t="shared" si="67"/>
        <v>458.33</v>
      </c>
      <c r="AA34" s="37">
        <f t="shared" si="67"/>
        <v>458.33</v>
      </c>
      <c r="AB34" s="37">
        <f t="shared" si="67"/>
        <v>0</v>
      </c>
      <c r="AC34" s="10" t="s">
        <v>5</v>
      </c>
      <c r="AD34" s="10" t="s">
        <v>5</v>
      </c>
      <c r="AE34" s="31">
        <v>0</v>
      </c>
      <c r="AF34" s="31">
        <v>0</v>
      </c>
      <c r="AG34" s="31">
        <v>0</v>
      </c>
      <c r="AH34" s="10" t="s">
        <v>5</v>
      </c>
      <c r="AI34" s="10" t="s">
        <v>5</v>
      </c>
    </row>
    <row r="35" spans="1:35" ht="15" x14ac:dyDescent="0.25">
      <c r="A35" s="81" t="s">
        <v>81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31"/>
      <c r="AD35" s="31"/>
      <c r="AE35" s="31"/>
      <c r="AF35" s="31"/>
      <c r="AG35" s="31"/>
      <c r="AH35" s="31"/>
      <c r="AI35" s="31"/>
    </row>
    <row r="36" spans="1:35" ht="58.5" customHeight="1" x14ac:dyDescent="0.25">
      <c r="A36" s="43">
        <v>1</v>
      </c>
      <c r="B36" s="22" t="s">
        <v>82</v>
      </c>
      <c r="C36" s="22" t="s">
        <v>83</v>
      </c>
      <c r="D36" s="19">
        <v>250</v>
      </c>
      <c r="E36" s="44" t="s">
        <v>86</v>
      </c>
      <c r="F36" s="45">
        <v>44302</v>
      </c>
      <c r="G36" s="45">
        <v>44302</v>
      </c>
      <c r="H36" s="46">
        <v>44307</v>
      </c>
      <c r="I36" s="45">
        <v>44307</v>
      </c>
      <c r="J36" s="45">
        <v>44334</v>
      </c>
      <c r="K36" s="45">
        <v>44334</v>
      </c>
      <c r="L36" s="45">
        <v>44334</v>
      </c>
      <c r="M36" s="45">
        <v>44334</v>
      </c>
      <c r="N36" s="45">
        <v>44334</v>
      </c>
      <c r="O36" s="21">
        <f t="shared" ref="O36:O38" si="68">K36-I36</f>
        <v>27</v>
      </c>
      <c r="P36" s="21">
        <f t="shared" ref="P36:P38" si="69">(K36-G36)-(I36-H36)</f>
        <v>32</v>
      </c>
      <c r="Q36" s="21">
        <f t="shared" ref="Q36:Q38" si="70">(N36-G36)-(I36-H36)-(N36-M36)</f>
        <v>32</v>
      </c>
      <c r="R36" s="19">
        <v>1</v>
      </c>
      <c r="S36" s="19">
        <v>0</v>
      </c>
      <c r="T36" s="47">
        <v>15</v>
      </c>
      <c r="U36" s="47">
        <v>15</v>
      </c>
      <c r="V36" s="43">
        <v>22800.65</v>
      </c>
      <c r="W36" s="43">
        <v>22800.65</v>
      </c>
      <c r="X36" s="48">
        <v>0</v>
      </c>
      <c r="Y36" s="43">
        <v>22800.65</v>
      </c>
      <c r="Z36" s="43">
        <v>22800.65</v>
      </c>
      <c r="AA36" s="43">
        <v>22800.65</v>
      </c>
      <c r="AB36" s="17">
        <v>0</v>
      </c>
      <c r="AC36" s="30" t="s">
        <v>49</v>
      </c>
      <c r="AD36" s="30" t="s">
        <v>50</v>
      </c>
      <c r="AE36" s="30">
        <v>0</v>
      </c>
      <c r="AF36" s="30">
        <v>0</v>
      </c>
      <c r="AG36" s="30">
        <v>0</v>
      </c>
      <c r="AH36" s="30" t="s">
        <v>51</v>
      </c>
      <c r="AI36" s="30" t="s">
        <v>50</v>
      </c>
    </row>
    <row r="37" spans="1:35" ht="58.5" customHeight="1" x14ac:dyDescent="0.25">
      <c r="A37" s="43">
        <v>2</v>
      </c>
      <c r="B37" s="22" t="s">
        <v>82</v>
      </c>
      <c r="C37" s="22" t="s">
        <v>84</v>
      </c>
      <c r="D37" s="19">
        <v>250</v>
      </c>
      <c r="E37" s="49" t="s">
        <v>87</v>
      </c>
      <c r="F37" s="45">
        <v>44302</v>
      </c>
      <c r="G37" s="45">
        <v>44302</v>
      </c>
      <c r="H37" s="46">
        <v>44307</v>
      </c>
      <c r="I37" s="45">
        <v>44307</v>
      </c>
      <c r="J37" s="45">
        <v>44334</v>
      </c>
      <c r="K37" s="45">
        <v>44334</v>
      </c>
      <c r="L37" s="45">
        <v>44334</v>
      </c>
      <c r="M37" s="45">
        <v>44334</v>
      </c>
      <c r="N37" s="45">
        <v>44334</v>
      </c>
      <c r="O37" s="21">
        <f t="shared" si="68"/>
        <v>27</v>
      </c>
      <c r="P37" s="21">
        <f t="shared" si="69"/>
        <v>32</v>
      </c>
      <c r="Q37" s="21">
        <f t="shared" si="70"/>
        <v>32</v>
      </c>
      <c r="R37" s="19">
        <v>1</v>
      </c>
      <c r="S37" s="19">
        <v>0</v>
      </c>
      <c r="T37" s="47">
        <v>15</v>
      </c>
      <c r="U37" s="47">
        <v>15</v>
      </c>
      <c r="V37" s="43">
        <v>22800.65</v>
      </c>
      <c r="W37" s="43">
        <v>22800.65</v>
      </c>
      <c r="X37" s="48">
        <v>0</v>
      </c>
      <c r="Y37" s="43">
        <v>22800.65</v>
      </c>
      <c r="Z37" s="43">
        <v>22800.65</v>
      </c>
      <c r="AA37" s="43">
        <v>22800.65</v>
      </c>
      <c r="AB37" s="17">
        <v>0</v>
      </c>
      <c r="AC37" s="30" t="s">
        <v>49</v>
      </c>
      <c r="AD37" s="30" t="s">
        <v>50</v>
      </c>
      <c r="AE37" s="30">
        <v>0</v>
      </c>
      <c r="AF37" s="30">
        <v>0</v>
      </c>
      <c r="AG37" s="30">
        <v>0</v>
      </c>
      <c r="AH37" s="30" t="s">
        <v>51</v>
      </c>
      <c r="AI37" s="30" t="s">
        <v>50</v>
      </c>
    </row>
    <row r="38" spans="1:35" ht="58.5" customHeight="1" x14ac:dyDescent="0.25">
      <c r="A38" s="43">
        <v>3</v>
      </c>
      <c r="B38" s="22" t="s">
        <v>82</v>
      </c>
      <c r="C38" s="22" t="s">
        <v>85</v>
      </c>
      <c r="D38" s="19">
        <v>250</v>
      </c>
      <c r="E38" s="49" t="s">
        <v>88</v>
      </c>
      <c r="F38" s="45">
        <v>44302</v>
      </c>
      <c r="G38" s="45">
        <v>44302</v>
      </c>
      <c r="H38" s="46">
        <v>44307</v>
      </c>
      <c r="I38" s="45">
        <v>44307</v>
      </c>
      <c r="J38" s="45">
        <v>44334</v>
      </c>
      <c r="K38" s="45">
        <v>44334</v>
      </c>
      <c r="L38" s="45">
        <v>44334</v>
      </c>
      <c r="M38" s="45">
        <v>44334</v>
      </c>
      <c r="N38" s="45">
        <v>44334</v>
      </c>
      <c r="O38" s="21">
        <f t="shared" si="68"/>
        <v>27</v>
      </c>
      <c r="P38" s="21">
        <f t="shared" si="69"/>
        <v>32</v>
      </c>
      <c r="Q38" s="21">
        <f t="shared" si="70"/>
        <v>32</v>
      </c>
      <c r="R38" s="19">
        <v>1</v>
      </c>
      <c r="S38" s="19">
        <v>0</v>
      </c>
      <c r="T38" s="47">
        <v>15</v>
      </c>
      <c r="U38" s="47">
        <v>15</v>
      </c>
      <c r="V38" s="43">
        <v>22800.65</v>
      </c>
      <c r="W38" s="43">
        <v>22800.65</v>
      </c>
      <c r="X38" s="43">
        <v>0</v>
      </c>
      <c r="Y38" s="43">
        <v>22800.65</v>
      </c>
      <c r="Z38" s="43">
        <v>22800.65</v>
      </c>
      <c r="AA38" s="43">
        <v>22800.65</v>
      </c>
      <c r="AB38" s="17">
        <v>0</v>
      </c>
      <c r="AC38" s="30" t="s">
        <v>49</v>
      </c>
      <c r="AD38" s="30" t="s">
        <v>50</v>
      </c>
      <c r="AE38" s="30">
        <v>0</v>
      </c>
      <c r="AF38" s="30">
        <v>0</v>
      </c>
      <c r="AG38" s="30">
        <v>0</v>
      </c>
      <c r="AH38" s="30" t="s">
        <v>51</v>
      </c>
      <c r="AI38" s="30" t="s">
        <v>50</v>
      </c>
    </row>
    <row r="39" spans="1:35" ht="58.5" customHeight="1" x14ac:dyDescent="0.25">
      <c r="A39" s="43">
        <v>4</v>
      </c>
      <c r="B39" s="22" t="s">
        <v>132</v>
      </c>
      <c r="C39" s="22" t="s">
        <v>133</v>
      </c>
      <c r="D39" s="19">
        <v>250</v>
      </c>
      <c r="E39" s="49" t="s">
        <v>134</v>
      </c>
      <c r="F39" s="20">
        <v>44349</v>
      </c>
      <c r="G39" s="20">
        <v>44349</v>
      </c>
      <c r="H39" s="50">
        <v>44351</v>
      </c>
      <c r="I39" s="50">
        <v>44351</v>
      </c>
      <c r="J39" s="50">
        <v>44351</v>
      </c>
      <c r="K39" s="50">
        <v>44351</v>
      </c>
      <c r="L39" s="50">
        <v>44351</v>
      </c>
      <c r="M39" s="50">
        <v>44351</v>
      </c>
      <c r="N39" s="50">
        <v>44351</v>
      </c>
      <c r="O39" s="21">
        <f t="shared" ref="O39" si="71">K39-I39</f>
        <v>0</v>
      </c>
      <c r="P39" s="21">
        <f t="shared" ref="P39" si="72">(K39-G39)-(I39-H39)</f>
        <v>2</v>
      </c>
      <c r="Q39" s="21">
        <f t="shared" ref="Q39" si="73">(N39-G39)-(I39-H39)-(N39-M39)</f>
        <v>2</v>
      </c>
      <c r="R39" s="19">
        <v>1</v>
      </c>
      <c r="S39" s="19">
        <v>0</v>
      </c>
      <c r="T39" s="47">
        <v>15</v>
      </c>
      <c r="U39" s="47">
        <v>19</v>
      </c>
      <c r="V39" s="43">
        <v>1303.44</v>
      </c>
      <c r="W39" s="43">
        <v>1303.44</v>
      </c>
      <c r="X39" s="43">
        <v>0</v>
      </c>
      <c r="Y39" s="43">
        <v>1303.44</v>
      </c>
      <c r="Z39" s="43">
        <v>1303.44</v>
      </c>
      <c r="AA39" s="43">
        <v>1303.44</v>
      </c>
      <c r="AB39" s="17">
        <v>0</v>
      </c>
      <c r="AC39" s="30" t="s">
        <v>49</v>
      </c>
      <c r="AD39" s="30" t="s">
        <v>50</v>
      </c>
      <c r="AE39" s="30">
        <v>0</v>
      </c>
      <c r="AF39" s="30">
        <v>0</v>
      </c>
      <c r="AG39" s="30">
        <v>0</v>
      </c>
      <c r="AH39" s="30" t="s">
        <v>51</v>
      </c>
      <c r="AI39" s="30" t="s">
        <v>50</v>
      </c>
    </row>
    <row r="40" spans="1:35" ht="15" x14ac:dyDescent="0.25">
      <c r="A40" s="43"/>
      <c r="B40" s="75" t="s">
        <v>6</v>
      </c>
      <c r="C40" s="76"/>
      <c r="D40" s="10" t="s">
        <v>5</v>
      </c>
      <c r="E40" s="51" t="s">
        <v>5</v>
      </c>
      <c r="F40" s="11" t="s">
        <v>5</v>
      </c>
      <c r="G40" s="11" t="s">
        <v>5</v>
      </c>
      <c r="H40" s="11" t="s">
        <v>5</v>
      </c>
      <c r="I40" s="11" t="s">
        <v>5</v>
      </c>
      <c r="J40" s="11" t="s">
        <v>5</v>
      </c>
      <c r="K40" s="11" t="s">
        <v>5</v>
      </c>
      <c r="L40" s="11" t="s">
        <v>5</v>
      </c>
      <c r="M40" s="11" t="s">
        <v>5</v>
      </c>
      <c r="N40" s="11" t="s">
        <v>5</v>
      </c>
      <c r="O40" s="52" t="s">
        <v>5</v>
      </c>
      <c r="P40" s="48">
        <f>P36+P39+P37+P38</f>
        <v>98</v>
      </c>
      <c r="Q40" s="48">
        <f>Q36+Q39+Q37+Q38</f>
        <v>98</v>
      </c>
      <c r="R40" s="10" t="s">
        <v>5</v>
      </c>
      <c r="S40" s="10" t="s">
        <v>5</v>
      </c>
      <c r="T40" s="48">
        <f t="shared" ref="T40:AB40" si="74">T36+T39+T37+T38</f>
        <v>60</v>
      </c>
      <c r="U40" s="48">
        <f t="shared" si="74"/>
        <v>64</v>
      </c>
      <c r="V40" s="48">
        <f t="shared" si="74"/>
        <v>69705.390000000014</v>
      </c>
      <c r="W40" s="48">
        <f t="shared" si="74"/>
        <v>69705.390000000014</v>
      </c>
      <c r="X40" s="48">
        <f t="shared" si="74"/>
        <v>0</v>
      </c>
      <c r="Y40" s="48">
        <f t="shared" si="74"/>
        <v>69705.390000000014</v>
      </c>
      <c r="Z40" s="48">
        <f t="shared" si="74"/>
        <v>69705.390000000014</v>
      </c>
      <c r="AA40" s="48">
        <f t="shared" si="74"/>
        <v>69705.390000000014</v>
      </c>
      <c r="AB40" s="48">
        <f t="shared" si="74"/>
        <v>0</v>
      </c>
      <c r="AC40" s="10" t="s">
        <v>5</v>
      </c>
      <c r="AD40" s="10" t="s">
        <v>5</v>
      </c>
      <c r="AE40" s="31">
        <v>0</v>
      </c>
      <c r="AF40" s="31">
        <v>0</v>
      </c>
      <c r="AG40" s="31">
        <v>0</v>
      </c>
      <c r="AH40" s="10" t="s">
        <v>5</v>
      </c>
      <c r="AI40" s="10" t="s">
        <v>5</v>
      </c>
    </row>
    <row r="41" spans="1:35" ht="15" x14ac:dyDescent="0.25">
      <c r="A41" s="43"/>
      <c r="B41" s="75" t="s">
        <v>4</v>
      </c>
      <c r="C41" s="76"/>
      <c r="D41" s="10" t="s">
        <v>5</v>
      </c>
      <c r="E41" s="51" t="s">
        <v>5</v>
      </c>
      <c r="F41" s="11" t="s">
        <v>5</v>
      </c>
      <c r="G41" s="11" t="s">
        <v>5</v>
      </c>
      <c r="H41" s="11" t="s">
        <v>5</v>
      </c>
      <c r="I41" s="11" t="s">
        <v>5</v>
      </c>
      <c r="J41" s="11" t="s">
        <v>5</v>
      </c>
      <c r="K41" s="11" t="s">
        <v>5</v>
      </c>
      <c r="L41" s="11" t="s">
        <v>5</v>
      </c>
      <c r="M41" s="11" t="s">
        <v>5</v>
      </c>
      <c r="N41" s="11" t="s">
        <v>5</v>
      </c>
      <c r="O41" s="37">
        <f>(O36+O39++O38+O37)/4</f>
        <v>20.25</v>
      </c>
      <c r="P41" s="37">
        <f>(P40)/4</f>
        <v>24.5</v>
      </c>
      <c r="Q41" s="37">
        <f>(Q40)/4</f>
        <v>24.5</v>
      </c>
      <c r="R41" s="10"/>
      <c r="S41" s="10"/>
      <c r="T41" s="37">
        <f t="shared" ref="T41:AA41" si="75">(T40)/4</f>
        <v>15</v>
      </c>
      <c r="U41" s="37">
        <f t="shared" si="75"/>
        <v>16</v>
      </c>
      <c r="V41" s="37">
        <f t="shared" si="75"/>
        <v>17426.347500000003</v>
      </c>
      <c r="W41" s="37">
        <f t="shared" si="75"/>
        <v>17426.347500000003</v>
      </c>
      <c r="X41" s="37">
        <f t="shared" si="75"/>
        <v>0</v>
      </c>
      <c r="Y41" s="37">
        <f t="shared" si="75"/>
        <v>17426.347500000003</v>
      </c>
      <c r="Z41" s="37">
        <f t="shared" si="75"/>
        <v>17426.347500000003</v>
      </c>
      <c r="AA41" s="37">
        <f t="shared" si="75"/>
        <v>17426.347500000003</v>
      </c>
      <c r="AB41" s="18">
        <v>0</v>
      </c>
      <c r="AC41" s="10" t="s">
        <v>5</v>
      </c>
      <c r="AD41" s="10" t="s">
        <v>5</v>
      </c>
      <c r="AE41" s="31">
        <v>0</v>
      </c>
      <c r="AF41" s="31">
        <v>0</v>
      </c>
      <c r="AG41" s="31">
        <v>0</v>
      </c>
      <c r="AH41" s="10" t="s">
        <v>5</v>
      </c>
      <c r="AI41" s="10" t="s">
        <v>5</v>
      </c>
    </row>
  </sheetData>
  <mergeCells count="42">
    <mergeCell ref="B40:C40"/>
    <mergeCell ref="B41:C41"/>
    <mergeCell ref="B33:C33"/>
    <mergeCell ref="B34:C34"/>
    <mergeCell ref="AD4:AD5"/>
    <mergeCell ref="Y4:Y5"/>
    <mergeCell ref="Z4:Z5"/>
    <mergeCell ref="P4:P5"/>
    <mergeCell ref="Q4:Q5"/>
    <mergeCell ref="J4:J5"/>
    <mergeCell ref="G4:G5"/>
    <mergeCell ref="L4:L5"/>
    <mergeCell ref="M4:M5"/>
    <mergeCell ref="A35:AB35"/>
    <mergeCell ref="A1:AH1"/>
    <mergeCell ref="AF4:AF5"/>
    <mergeCell ref="A7:AB7"/>
    <mergeCell ref="R4:R5"/>
    <mergeCell ref="A4:A5"/>
    <mergeCell ref="AA4:AB4"/>
    <mergeCell ref="U4:U5"/>
    <mergeCell ref="V4:V5"/>
    <mergeCell ref="W4:X4"/>
    <mergeCell ref="E4:E5"/>
    <mergeCell ref="O4:O5"/>
    <mergeCell ref="AE4:AE5"/>
    <mergeCell ref="AI4:AI5"/>
    <mergeCell ref="D3:AI3"/>
    <mergeCell ref="B3:C3"/>
    <mergeCell ref="F4:F5"/>
    <mergeCell ref="H4:H5"/>
    <mergeCell ref="I4:I5"/>
    <mergeCell ref="K4:K5"/>
    <mergeCell ref="B4:B5"/>
    <mergeCell ref="C4:C5"/>
    <mergeCell ref="AG4:AG5"/>
    <mergeCell ref="AH4:AH5"/>
    <mergeCell ref="AC4:AC5"/>
    <mergeCell ref="D4:D5"/>
    <mergeCell ref="S4:S5"/>
    <mergeCell ref="T4:T5"/>
    <mergeCell ref="N4:N5"/>
  </mergeCells>
  <pageMargins left="0.23622047244094491" right="0.23622047244094491" top="0.74803149606299213" bottom="0.74803149606299213" header="0.31496062992125984" footer="0.31496062992125984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 год</vt:lpstr>
      <vt:lpstr>'2021 год'!Заголовки_для_печати</vt:lpstr>
      <vt:lpstr>'2021 год'!Область_печати</vt:lpstr>
    </vt:vector>
  </TitlesOfParts>
  <Company>РСТ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0052</dc:creator>
  <cp:lastModifiedBy>Наталья</cp:lastModifiedBy>
  <cp:lastPrinted>2017-09-08T05:49:18Z</cp:lastPrinted>
  <dcterms:created xsi:type="dcterms:W3CDTF">2014-04-04T12:13:29Z</dcterms:created>
  <dcterms:modified xsi:type="dcterms:W3CDTF">2021-07-26T13:01:29Z</dcterms:modified>
</cp:coreProperties>
</file>