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Наталья\Desktop\От экономистов\Раскрытие 2021\"/>
    </mc:Choice>
  </mc:AlternateContent>
  <bookViews>
    <workbookView xWindow="120" yWindow="30" windowWidth="15480" windowHeight="11640"/>
  </bookViews>
  <sheets>
    <sheet name="2021 год" sheetId="2" r:id="rId1"/>
  </sheets>
  <definedNames>
    <definedName name="_xlnm._FilterDatabase" localSheetId="0" hidden="1">'2021 год'!$A$5:$AC$31</definedName>
    <definedName name="_xlnm.Print_Titles" localSheetId="0">'2021 год'!$3:$5</definedName>
    <definedName name="_xlnm.Print_Area" localSheetId="0">'2021 год'!$A$1:$AI$63</definedName>
  </definedNames>
  <calcPr calcId="152511"/>
</workbook>
</file>

<file path=xl/calcChain.xml><?xml version="1.0" encoding="utf-8"?>
<calcChain xmlns="http://schemas.openxmlformats.org/spreadsheetml/2006/main">
  <c r="V61" i="2" l="1"/>
  <c r="A17" i="2"/>
  <c r="Q69" i="2"/>
  <c r="P69" i="2"/>
  <c r="O69" i="2"/>
  <c r="V72" i="2" l="1"/>
  <c r="V73" i="2" s="1"/>
  <c r="W72" i="2"/>
  <c r="W73" i="2" s="1"/>
  <c r="X72" i="2"/>
  <c r="X73" i="2" s="1"/>
  <c r="Y72" i="2"/>
  <c r="Y73" i="2" s="1"/>
  <c r="Z72" i="2"/>
  <c r="Z73" i="2" s="1"/>
  <c r="AA72" i="2"/>
  <c r="AA73" i="2" s="1"/>
  <c r="U72" i="2"/>
  <c r="U73" i="2" s="1"/>
  <c r="T72" i="2"/>
  <c r="T73" i="2" s="1"/>
  <c r="W61" i="2"/>
  <c r="W62" i="2" s="1"/>
  <c r="A11" i="2"/>
  <c r="A12" i="2" s="1"/>
  <c r="A13" i="2" s="1"/>
  <c r="A14" i="2" s="1"/>
  <c r="A15" i="2" s="1"/>
  <c r="A16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A61" i="2"/>
  <c r="AA62" i="2" s="1"/>
  <c r="Z61" i="2"/>
  <c r="Z62" i="2" s="1"/>
  <c r="Y61" i="2"/>
  <c r="Y62" i="2" s="1"/>
  <c r="U61" i="2"/>
  <c r="T61" i="2"/>
  <c r="Q71" i="2"/>
  <c r="P71" i="2"/>
  <c r="O71" i="2"/>
  <c r="Q70" i="2"/>
  <c r="P70" i="2"/>
  <c r="O70" i="2"/>
  <c r="Q60" i="2"/>
  <c r="P60" i="2"/>
  <c r="O60" i="2"/>
  <c r="Q59" i="2"/>
  <c r="P59" i="2"/>
  <c r="O59" i="2"/>
  <c r="Q58" i="2"/>
  <c r="P58" i="2"/>
  <c r="O58" i="2"/>
  <c r="Q57" i="2"/>
  <c r="P57" i="2"/>
  <c r="O57" i="2"/>
  <c r="Q56" i="2"/>
  <c r="P56" i="2"/>
  <c r="O56" i="2"/>
  <c r="Q55" i="2"/>
  <c r="P55" i="2"/>
  <c r="O55" i="2"/>
  <c r="Q54" i="2"/>
  <c r="P54" i="2"/>
  <c r="O54" i="2"/>
  <c r="Q53" i="2"/>
  <c r="P53" i="2"/>
  <c r="O53" i="2"/>
  <c r="Q52" i="2"/>
  <c r="P52" i="2"/>
  <c r="O52" i="2"/>
  <c r="Q68" i="2"/>
  <c r="P68" i="2"/>
  <c r="O68" i="2"/>
  <c r="Q51" i="2"/>
  <c r="P51" i="2"/>
  <c r="O51" i="2"/>
  <c r="Q50" i="2"/>
  <c r="P50" i="2"/>
  <c r="O50" i="2"/>
  <c r="Q49" i="2"/>
  <c r="P49" i="2"/>
  <c r="O49" i="2"/>
  <c r="Q48" i="2"/>
  <c r="P48" i="2"/>
  <c r="O48" i="2"/>
  <c r="Q47" i="2"/>
  <c r="P47" i="2"/>
  <c r="O47" i="2"/>
  <c r="Q46" i="2"/>
  <c r="P46" i="2"/>
  <c r="O46" i="2"/>
  <c r="Q45" i="2"/>
  <c r="P45" i="2"/>
  <c r="O45" i="2"/>
  <c r="Q44" i="2"/>
  <c r="P44" i="2"/>
  <c r="O44" i="2"/>
  <c r="Q43" i="2"/>
  <c r="P43" i="2"/>
  <c r="O43" i="2"/>
  <c r="Q42" i="2"/>
  <c r="P42" i="2"/>
  <c r="O42" i="2"/>
  <c r="Q41" i="2"/>
  <c r="P41" i="2"/>
  <c r="O41" i="2"/>
  <c r="Q40" i="2"/>
  <c r="P40" i="2"/>
  <c r="O40" i="2"/>
  <c r="Q39" i="2"/>
  <c r="P39" i="2"/>
  <c r="O39" i="2"/>
  <c r="Q38" i="2"/>
  <c r="P38" i="2"/>
  <c r="O38" i="2"/>
  <c r="Q37" i="2"/>
  <c r="P37" i="2"/>
  <c r="O37" i="2"/>
  <c r="Q36" i="2"/>
  <c r="P36" i="2"/>
  <c r="O36" i="2"/>
  <c r="Q35" i="2"/>
  <c r="P35" i="2"/>
  <c r="O35" i="2"/>
  <c r="Q34" i="2"/>
  <c r="P34" i="2"/>
  <c r="O34" i="2"/>
  <c r="Q33" i="2"/>
  <c r="P33" i="2"/>
  <c r="O33" i="2"/>
  <c r="Q32" i="2"/>
  <c r="P32" i="2"/>
  <c r="O32" i="2"/>
  <c r="V62" i="2" l="1"/>
  <c r="U62" i="2"/>
  <c r="T62" i="2"/>
  <c r="R62" i="2"/>
  <c r="S62" i="2"/>
  <c r="Q30" i="2"/>
  <c r="P30" i="2"/>
  <c r="O30" i="2"/>
  <c r="X61" i="2" l="1"/>
  <c r="X62" i="2" s="1"/>
  <c r="AB61" i="2"/>
  <c r="AB62" i="2" s="1"/>
  <c r="AB72" i="2"/>
  <c r="Q67" i="2"/>
  <c r="P67" i="2"/>
  <c r="O67" i="2"/>
  <c r="Q31" i="2"/>
  <c r="P31" i="2"/>
  <c r="O31" i="2"/>
  <c r="Q29" i="2"/>
  <c r="P29" i="2"/>
  <c r="O29" i="2"/>
  <c r="Q28" i="2"/>
  <c r="P28" i="2"/>
  <c r="O28" i="2"/>
  <c r="Q27" i="2"/>
  <c r="P27" i="2"/>
  <c r="O27" i="2"/>
  <c r="Q26" i="2"/>
  <c r="P26" i="2"/>
  <c r="O26" i="2"/>
  <c r="Q25" i="2"/>
  <c r="P25" i="2"/>
  <c r="O25" i="2"/>
  <c r="Q24" i="2"/>
  <c r="P24" i="2"/>
  <c r="O24" i="2"/>
  <c r="Q23" i="2"/>
  <c r="P23" i="2"/>
  <c r="O23" i="2"/>
  <c r="Q22" i="2"/>
  <c r="P22" i="2"/>
  <c r="O22" i="2"/>
  <c r="Q21" i="2"/>
  <c r="P21" i="2"/>
  <c r="O21" i="2"/>
  <c r="Q20" i="2"/>
  <c r="P20" i="2"/>
  <c r="O20" i="2"/>
  <c r="Q19" i="2"/>
  <c r="P19" i="2"/>
  <c r="O19" i="2"/>
  <c r="Q18" i="2"/>
  <c r="P18" i="2"/>
  <c r="O18" i="2"/>
  <c r="Q17" i="2"/>
  <c r="P17" i="2"/>
  <c r="O17" i="2"/>
  <c r="Q66" i="2"/>
  <c r="P66" i="2"/>
  <c r="O66" i="2"/>
  <c r="Q65" i="2"/>
  <c r="P65" i="2"/>
  <c r="O65" i="2"/>
  <c r="Q64" i="2"/>
  <c r="P64" i="2"/>
  <c r="O64" i="2"/>
  <c r="Q72" i="2" l="1"/>
  <c r="Q73" i="2" s="1"/>
  <c r="P72" i="2"/>
  <c r="P73" i="2" s="1"/>
  <c r="O73" i="2"/>
  <c r="Q13" i="2" l="1"/>
  <c r="P13" i="2"/>
  <c r="O13" i="2"/>
  <c r="Q12" i="2"/>
  <c r="P12" i="2"/>
  <c r="O12" i="2"/>
  <c r="O16" i="2" l="1"/>
  <c r="P16" i="2"/>
  <c r="Q16" i="2"/>
  <c r="P15" i="2"/>
  <c r="O15" i="2"/>
  <c r="Q15" i="2"/>
  <c r="O14" i="2"/>
  <c r="P14" i="2"/>
  <c r="Q14" i="2"/>
  <c r="O11" i="2"/>
  <c r="P11" i="2"/>
  <c r="Q11" i="2"/>
  <c r="O8" i="2" l="1"/>
  <c r="Q8" i="2"/>
  <c r="P8" i="2"/>
  <c r="Q10" i="2" l="1"/>
  <c r="P10" i="2"/>
  <c r="P61" i="2" s="1"/>
  <c r="P62" i="2" s="1"/>
  <c r="O10" i="2"/>
  <c r="Q9" i="2"/>
  <c r="Q61" i="2" s="1"/>
  <c r="Q62" i="2" s="1"/>
  <c r="P9" i="2"/>
  <c r="O9" i="2"/>
  <c r="O62" i="2" s="1"/>
  <c r="AB6" i="2" l="1"/>
  <c r="AC6" i="2" s="1"/>
  <c r="AD6" i="2" s="1"/>
  <c r="AE6" i="2" s="1"/>
  <c r="AF6" i="2" s="1"/>
  <c r="AG6" i="2" s="1"/>
  <c r="AH6" i="2" s="1"/>
  <c r="AI6" i="2" s="1"/>
  <c r="S6" i="2" l="1"/>
  <c r="T6" i="2" s="1"/>
  <c r="U6" i="2" s="1"/>
  <c r="X6" i="2"/>
  <c r="Y6" i="2" s="1"/>
  <c r="B6" i="2"/>
  <c r="C6" i="2" s="1"/>
  <c r="D6" i="2" s="1"/>
  <c r="E6" i="2" s="1"/>
  <c r="F6" i="2" l="1"/>
  <c r="G6" i="2" s="1"/>
  <c r="H6" i="2" s="1"/>
  <c r="I6" i="2" s="1"/>
  <c r="J6" i="2" s="1"/>
  <c r="K6" i="2" s="1"/>
  <c r="L6" i="2" s="1"/>
  <c r="M6" i="2" s="1"/>
  <c r="N6" i="2" s="1"/>
</calcChain>
</file>

<file path=xl/sharedStrings.xml><?xml version="1.0" encoding="utf-8"?>
<sst xmlns="http://schemas.openxmlformats.org/spreadsheetml/2006/main" count="598" uniqueCount="235">
  <si>
    <t>Информация о присоединении</t>
  </si>
  <si>
    <t>№ договора о технологическом присоединении</t>
  </si>
  <si>
    <t>Дата заключения договора</t>
  </si>
  <si>
    <t>№ п/п</t>
  </si>
  <si>
    <t>Среднее арифметическое значение</t>
  </si>
  <si>
    <t>х</t>
  </si>
  <si>
    <t>ИТОГО:</t>
  </si>
  <si>
    <t xml:space="preserve">Информация о заявителе: </t>
  </si>
  <si>
    <t>Протяженность присоединения, м (расстояние от существующих электрических сетей до границы участка, на котором размещены энергопринимающие устройства заявителя, измеряемое по прямой)</t>
  </si>
  <si>
    <t>Адрес присоединяемого объекта</t>
  </si>
  <si>
    <t>Дата исполнения обязательств сетевой организацией</t>
  </si>
  <si>
    <t>Дата подписания акта об осуществлении технологического присоединения</t>
  </si>
  <si>
    <t>Объем запрашиваемой максимальной мощности энергопринимающих устройств Заявителя по договорам технологического присоединения (кВт)</t>
  </si>
  <si>
    <t>Выручка сетевой организации от оказания услуг по технологическому присоединению в соответствии с актами выполненных работ, всего  (руб. без НДС)</t>
  </si>
  <si>
    <t>выручка по мероприятиям технологического присоединения (С1), руб. без НДС</t>
  </si>
  <si>
    <t>в том числе:</t>
  </si>
  <si>
    <t>Выручка сетевой организации от оказания услуг по технологическому присоединению в соответствии с данными бухгалтерского учета (руб. без НДС)</t>
  </si>
  <si>
    <t>1. Заявители с присоединяемой мощностью - до 15 кВт с учетом особенностей ценообразования, определенных Основами ценообразования (льготная категория заявителей)</t>
  </si>
  <si>
    <t xml:space="preserve">Срок подключения заявителя с момента подписания договора до выполенния обязательств, дней </t>
  </si>
  <si>
    <t>Количество этапов (процедур) с иной организацией, шт.</t>
  </si>
  <si>
    <t>Количество этапов (процедур) с сетевой организацией, шт.</t>
  </si>
  <si>
    <t xml:space="preserve">сумма расходов на  мероприятия технологического присоединения (С1), руб. </t>
  </si>
  <si>
    <t>Оформление процедуры технологического присоединения (очно, посредством услуг почтовой связи, интернет-заявка, другие способы)</t>
  </si>
  <si>
    <t>Прохождение трассы линии электропередачи по частным землям (да/нет)</t>
  </si>
  <si>
    <t>27</t>
  </si>
  <si>
    <t>Взаимодействие Заявителя с энергосбытовой компанией при заключении договора энергоснабжения (да/нет)</t>
  </si>
  <si>
    <t>Срок получения документов, разрешений и согласований ПСД, необходимых для получения "ордера на земляные работы", дней</t>
  </si>
  <si>
    <t>Срок предоставления "ордера на земляные работы", дней</t>
  </si>
  <si>
    <t>Дата поступления первоначальной заявки на технологическое присоединение</t>
  </si>
  <si>
    <t xml:space="preserve">Дата направления заявителю в бумажном виде для подписания заполненного и подписанного акта об осуществлении технологического присоединения в двух экземплярах </t>
  </si>
  <si>
    <t>22=23+24</t>
  </si>
  <si>
    <t>26=27+28</t>
  </si>
  <si>
    <t>15=11-9</t>
  </si>
  <si>
    <t>16=(11-7)-(9-8)</t>
  </si>
  <si>
    <t>17=(14-7)-(9-8)-(14-13)</t>
  </si>
  <si>
    <t xml:space="preserve">Срок подключения заявителя с момента подачи заявки до подписания акта (без учета времени рассмотрения договора и акта Заявителем), дней </t>
  </si>
  <si>
    <t xml:space="preserve">Срок подключения заявителя с момента подачи заявки до выполенния обязательств (без учета времени рассмотрения договора Заявителем), дней </t>
  </si>
  <si>
    <t>Дата получения уведомления от Заявителя об исполнении своей части ТУ</t>
  </si>
  <si>
    <t>Дата исполнения обязательств Заявителем</t>
  </si>
  <si>
    <t>Дата направления Заявителю в бумажном виде для подписания заполненного и подписанного проекта договора в двух экземплярах и ТУ как неотъемлемого приложения к договору</t>
  </si>
  <si>
    <t>Дата поступления полного комплекта документов от Заявителя</t>
  </si>
  <si>
    <t>Наименование юридического лица/ФИО Заявителя</t>
  </si>
  <si>
    <t>Объем максимальной мощности энергопринимающих устройств Заявителя в соответствии с актами технологического присоединения (кВт)</t>
  </si>
  <si>
    <t>выручка по строительству объектов электросетевого хозяйства (С2, С3, С4) руб. без НДС</t>
  </si>
  <si>
    <t xml:space="preserve">Фактические расходы на осуществление сетевой организации мероприятий по технологическому присоединению в соответствии с договорами технологического присоединения (руб. без НДС)
</t>
  </si>
  <si>
    <t>сумма расходов на строительство объектов электросетевого хозяйства (С2, С3, С4), руб. без НДС</t>
  </si>
  <si>
    <t>Срок получения Заявителем (2 категория надежности) разрешения на ввод энергопринимающего устройства в Ростехнадзоре, дней</t>
  </si>
  <si>
    <t>Выпонение сетевой организацией мероприятий "последней мили" (да/нет)</t>
  </si>
  <si>
    <t>не более 25 м.</t>
  </si>
  <si>
    <t>очно</t>
  </si>
  <si>
    <t>нет</t>
  </si>
  <si>
    <t>да</t>
  </si>
  <si>
    <t>г. Тейково, ул.Сергеевская, д.1</t>
  </si>
  <si>
    <t>ФЛ Торосян Самвел Людвигович</t>
  </si>
  <si>
    <t>Тейковский район, пос. Нерль, ул. Октябрьская, д.11</t>
  </si>
  <si>
    <t>575/19</t>
  </si>
  <si>
    <t>Тейковский район, пос. Нерль, ул. Чкалова, д.42</t>
  </si>
  <si>
    <t>527/19</t>
  </si>
  <si>
    <t>ФЛ Малеева Светлана Петровна</t>
  </si>
  <si>
    <t>г. Тейково, ул. 1 Красноармейская, д.29</t>
  </si>
  <si>
    <t>596/20</t>
  </si>
  <si>
    <t>696/21</t>
  </si>
  <si>
    <t>ФЛ Матвеева Анна Сергеевна</t>
  </si>
  <si>
    <t>г. Тейково, ул. 1 Красная, д.95а</t>
  </si>
  <si>
    <t>ФЛ Погодина Светлана Рудольфовна</t>
  </si>
  <si>
    <t>г. Тейково, ул. 2 Красная, д.4</t>
  </si>
  <si>
    <t>700/21</t>
  </si>
  <si>
    <t>ФЛ Кириллова Ирина Витальевна</t>
  </si>
  <si>
    <t>г. Тейково, ул. 3 Красноармейская, д.21</t>
  </si>
  <si>
    <t>693/20</t>
  </si>
  <si>
    <t>ФЛ Качурин Валерий Алексеевич</t>
  </si>
  <si>
    <t>691/20</t>
  </si>
  <si>
    <t>ФЛ Давлатов Махмадсомеъ Сайумронович</t>
  </si>
  <si>
    <t>Тейковский район, пос. Нерль, ул. Сизова, д.11</t>
  </si>
  <si>
    <t>667/20</t>
  </si>
  <si>
    <t>482/20</t>
  </si>
  <si>
    <t>ФЛ Михайлова Марина Ивановна</t>
  </si>
  <si>
    <t>г. Тейково, ул. 1 Терентьевская, д.68</t>
  </si>
  <si>
    <t>ФЛ Быкова Екатерина Альбертовна</t>
  </si>
  <si>
    <t>г. Тейково, ул. Октябрьская, д.24, пом. 1013</t>
  </si>
  <si>
    <t>2. Заявители с присоединяемой мощностью - до 150 кВт (за исключением льготной категории заявителей)</t>
  </si>
  <si>
    <t>ООО "ЮТА"</t>
  </si>
  <si>
    <t>г. Тейково, ул. Ул. Делегатская, у д. 3</t>
  </si>
  <si>
    <t>г. Тейково, ул. Советской Армии, у д. 6</t>
  </si>
  <si>
    <t>г. Тейково, ул. М. Лифаново, у д. 32</t>
  </si>
  <si>
    <t>720/21</t>
  </si>
  <si>
    <t>721/21</t>
  </si>
  <si>
    <t>722/21</t>
  </si>
  <si>
    <t>ФЛ Белопотапов Сергей Владимирович</t>
  </si>
  <si>
    <t>г. Тейково, ул. Шестагинская, д.21</t>
  </si>
  <si>
    <t>717/21</t>
  </si>
  <si>
    <t>ФЛ Жирнова Татьяна Николаевна</t>
  </si>
  <si>
    <t>г. Тейково, ул. 1 Береговая, д.21</t>
  </si>
  <si>
    <t>585/19</t>
  </si>
  <si>
    <t>ФЛ Абдуллаева Валида Норвуз кызы</t>
  </si>
  <si>
    <t>г. Тейково, ул. Арсенияя, д.13</t>
  </si>
  <si>
    <t>679/20</t>
  </si>
  <si>
    <t>ФЛ Светцов Анатолий Николаевич</t>
  </si>
  <si>
    <t>г. Тейково, пос. Фрунзе, ДНТ "Ветеран", участок 8</t>
  </si>
  <si>
    <t>689/20</t>
  </si>
  <si>
    <t>ФЛ Овсянников Сергей Анатольевич</t>
  </si>
  <si>
    <t>г. Тейково, пос. Фрунзе, ДНТ "Ветеран", участок 9</t>
  </si>
  <si>
    <t>690/20</t>
  </si>
  <si>
    <t>ФЛ Ковальчук Сергей Владимирович</t>
  </si>
  <si>
    <t>ФЛ Жуков Василий Николаевич</t>
  </si>
  <si>
    <t>г. Тейково, ул. 1 Терентьевская, д.25</t>
  </si>
  <si>
    <t>692/20</t>
  </si>
  <si>
    <t>ФЛ Ионова Надежда Карловна</t>
  </si>
  <si>
    <t>Тейковский район, д. Красново, д.16/2</t>
  </si>
  <si>
    <t>704/21</t>
  </si>
  <si>
    <t>ФЛ Рожин Виктор Александрович</t>
  </si>
  <si>
    <t>г. Тейково, ул. 2 Заречная, д.70</t>
  </si>
  <si>
    <t>706/21</t>
  </si>
  <si>
    <t>ФЛ Городничева Надежда Владимировна</t>
  </si>
  <si>
    <t>г. Тейково, ул. Короткова, д.18</t>
  </si>
  <si>
    <t>708/21</t>
  </si>
  <si>
    <t>ФЛ Шестопалов Евгений Анатольевич</t>
  </si>
  <si>
    <t>Тейковский район, д. Домоткановоо, д.11</t>
  </si>
  <si>
    <t>709/21</t>
  </si>
  <si>
    <t>ФЛ Замараева Алена Андреевна</t>
  </si>
  <si>
    <t>г. Тейково, ул. Калининская, д.25</t>
  </si>
  <si>
    <t>710/21</t>
  </si>
  <si>
    <t>ФЛ Крайнова Елена Александровна</t>
  </si>
  <si>
    <t>г. Тейково, ул. 40 лет Октября, д.2/6</t>
  </si>
  <si>
    <t>711/21</t>
  </si>
  <si>
    <t>ФЛ Лопатько Сергей Алексеевич</t>
  </si>
  <si>
    <t>г. Тейково, ул. 1 Пролетарская, д.26</t>
  </si>
  <si>
    <t>712/21</t>
  </si>
  <si>
    <t>ФЛ Новикова Светлана Веняминовна</t>
  </si>
  <si>
    <t>г. Тейково, ул. 2 Красноармейская, д.11</t>
  </si>
  <si>
    <t>734/21</t>
  </si>
  <si>
    <t>ФЛ Кравченко Любовь Михайловна</t>
  </si>
  <si>
    <t>г. Тейково, ул. Октябрьская, д.1, 1 этаж</t>
  </si>
  <si>
    <t>740/21</t>
  </si>
  <si>
    <t>ФЛ Майоров Алексей Леонидович</t>
  </si>
  <si>
    <t>г. Тейково, ул. 3 Заречная, д.19</t>
  </si>
  <si>
    <t>733/21</t>
  </si>
  <si>
    <r>
      <t>Реестр заявителей, энергопринимающие устройства которых фактически присоединены за период с 01.01.2021 года по 30.09</t>
    </r>
    <r>
      <rPr>
        <b/>
        <sz val="14"/>
        <rFont val="Times New Roman"/>
        <family val="1"/>
        <charset val="204"/>
      </rPr>
      <t>.2021</t>
    </r>
    <r>
      <rPr>
        <b/>
        <sz val="14"/>
        <color theme="1"/>
        <rFont val="Times New Roman"/>
        <family val="1"/>
        <charset val="204"/>
      </rPr>
      <t xml:space="preserve"> года к объектам электросетевого хозяйства ООО "Тейковское сетевое предприятие"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color theme="1"/>
        <rFont val="Times New Roman"/>
        <family val="1"/>
        <charset val="204"/>
      </rPr>
      <t xml:space="preserve">   наименование сетевой организации  </t>
    </r>
    <r>
      <rPr>
        <b/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</si>
  <si>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ФЛ Костерин Дмитрий Михайлович</t>
  </si>
  <si>
    <t>г. Тейково, ул. Калибина, д.5</t>
  </si>
  <si>
    <t>701/21</t>
  </si>
  <si>
    <t>ФЛ Грицай Анастасия Игоревна</t>
  </si>
  <si>
    <t>г. Тейково, ул. Загородная, д.10</t>
  </si>
  <si>
    <t>703/21</t>
  </si>
  <si>
    <t>ФЛ Солдатова Анна Владимировна</t>
  </si>
  <si>
    <t>г. Тейково, ул. Набережная, д.45</t>
  </si>
  <si>
    <t>723/21</t>
  </si>
  <si>
    <t>724/21</t>
  </si>
  <si>
    <t>ФЛ Меркульева Оксана Николаевна</t>
  </si>
  <si>
    <t>г. Тейково, ул. 2 Молодежная, д.16</t>
  </si>
  <si>
    <t>725/21</t>
  </si>
  <si>
    <t>ФЛ Тюргашкина Галина Руфимовна</t>
  </si>
  <si>
    <t>г. Тейково, ул. Красные Сосенки, д.19</t>
  </si>
  <si>
    <t>728/21</t>
  </si>
  <si>
    <t>ФЛ Грамотова Светлана Андреевна</t>
  </si>
  <si>
    <t>г. Тейково, 6 Первомайская, д.1</t>
  </si>
  <si>
    <t>730/21</t>
  </si>
  <si>
    <t>ФЛ Исраелян Артур Юрикович</t>
  </si>
  <si>
    <t>г. Тейково, ул. Шестагинская, д.27</t>
  </si>
  <si>
    <t>731/21</t>
  </si>
  <si>
    <t>ФЛ Ребицкий Иван Валерьевич</t>
  </si>
  <si>
    <t>г. Тейково, ул. Малая, д.15</t>
  </si>
  <si>
    <t>735/21</t>
  </si>
  <si>
    <t>ФЛ Иванцов Владимир Николаевич</t>
  </si>
  <si>
    <t>г. Тейково, ул. Парижской Коммуны, д.10</t>
  </si>
  <si>
    <t>738/21</t>
  </si>
  <si>
    <t>ФЛ Гадалова Ольга Юрьевна</t>
  </si>
  <si>
    <t>г. Тейково, ул. 1 Полевая, д.20</t>
  </si>
  <si>
    <t>741/21</t>
  </si>
  <si>
    <t>ФЛ Савкина Вера Александровна</t>
  </si>
  <si>
    <t>г. Тейково, 4 Красноармейская, д.68</t>
  </si>
  <si>
    <t>743/21</t>
  </si>
  <si>
    <t>ФЛ Кошелев Сергей Владиирович</t>
  </si>
  <si>
    <t>г. Тейково, ул. Парковая, д.17</t>
  </si>
  <si>
    <t>745/21</t>
  </si>
  <si>
    <t>ФЛ Крайнова Татьяна Григорьевна</t>
  </si>
  <si>
    <t>г. Тейково, ул. Ермака, д.36</t>
  </si>
  <si>
    <t>747/21</t>
  </si>
  <si>
    <t>ФЛ Корнев Алексей Павлович</t>
  </si>
  <si>
    <t>г. Тейково, ул. Победы, д.9</t>
  </si>
  <si>
    <t>748/21</t>
  </si>
  <si>
    <t>ФЛ Солдатов Дмитрий Александрович</t>
  </si>
  <si>
    <t>г. Тейково, ул. Ермака, д.35</t>
  </si>
  <si>
    <t>755/21</t>
  </si>
  <si>
    <t>ФЛ Кабешев Дмитрий Владимирович</t>
  </si>
  <si>
    <t>г. Тейково, ул. 2 Молодежная, д.2</t>
  </si>
  <si>
    <t>756/21</t>
  </si>
  <si>
    <t>ФЛ Михайлюк Евгений Анатольевич</t>
  </si>
  <si>
    <t>г. Тейково, ул. 1 Терентьевская, д.44</t>
  </si>
  <si>
    <t>761/21</t>
  </si>
  <si>
    <t>ФЛ Клепцов Владимир Васильевич</t>
  </si>
  <si>
    <t>г. Тейково, ул. Московская, д.18</t>
  </si>
  <si>
    <t>763/21</t>
  </si>
  <si>
    <t>ФЛ Щукина Наталья Владимировна</t>
  </si>
  <si>
    <t>г. Тейково, ул.Ясельная, д.10</t>
  </si>
  <si>
    <t>766/21</t>
  </si>
  <si>
    <t>ООО "Ивановская городская инвестиционная компания"</t>
  </si>
  <si>
    <t>г. Тейково, ул. 1 Коммунальная, д.1а</t>
  </si>
  <si>
    <t>767/21</t>
  </si>
  <si>
    <t>г. Тейково, ул. 3 Физкультурная, д.3</t>
  </si>
  <si>
    <t>768/21</t>
  </si>
  <si>
    <t>ФЛ Гусева Ольга Валерьевна</t>
  </si>
  <si>
    <t>МКУ "ЦББУ"</t>
  </si>
  <si>
    <t>г. Тейково, ул. Октябрьская, д.2а</t>
  </si>
  <si>
    <t>770/21</t>
  </si>
  <si>
    <t>ФЛ Городенко Ольга Александровна</t>
  </si>
  <si>
    <t>г. Тейково, ул.Шуйская, д10</t>
  </si>
  <si>
    <t>771/21</t>
  </si>
  <si>
    <t>МКП "ТПБРГ"</t>
  </si>
  <si>
    <t>г. Тейково, м.Лифаново</t>
  </si>
  <si>
    <t>778/21</t>
  </si>
  <si>
    <t>ФЛ Ютанов Леонид Анатольевич</t>
  </si>
  <si>
    <t>Тейковский район, п. Нерль, ул. Сизова, д.4</t>
  </si>
  <si>
    <t>781/21</t>
  </si>
  <si>
    <t>ФЛ Калюжная Ольга Владимировна</t>
  </si>
  <si>
    <t>г. Тейково, ул. 1 Первомайская, д.8</t>
  </si>
  <si>
    <t>783/21</t>
  </si>
  <si>
    <t>ФЛ Крылова Наталья Юрьевна</t>
  </si>
  <si>
    <t>г. Тейково, ул. Парковая, д.5</t>
  </si>
  <si>
    <t>651/20</t>
  </si>
  <si>
    <t>ФЛ Наврузбекова Мадина Умудиновна</t>
  </si>
  <si>
    <t>г. Тейково, ул. 2 Молодежная, д.6</t>
  </si>
  <si>
    <t>694/20</t>
  </si>
  <si>
    <t>Рыбкина Сабина Наврузбековна</t>
  </si>
  <si>
    <t>г. Тейково, ул. 2 Молодежная, д.9</t>
  </si>
  <si>
    <t>686/20</t>
  </si>
  <si>
    <t>ЗАО "Градстрой"</t>
  </si>
  <si>
    <t>г. Тейково, пл. Ленина, западнее д.2</t>
  </si>
  <si>
    <t>08/15</t>
  </si>
  <si>
    <t>ФЛ Аверкин Алексей Анатольевич</t>
  </si>
  <si>
    <t>г. Тейково, пер. Кузьмина, д.4</t>
  </si>
  <si>
    <t>695/20</t>
  </si>
  <si>
    <t>ИП Четин Джума</t>
  </si>
  <si>
    <t>г. Тейково, Вокзальный проезд, д.3</t>
  </si>
  <si>
    <t>772/21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</si>
</sst>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3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7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21" borderId="7" applyNumberFormat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2" fillId="0" borderId="0"/>
    <xf numFmtId="0" fontId="22" fillId="0" borderId="0"/>
    <xf numFmtId="0" fontId="22" fillId="0" borderId="0"/>
    <xf numFmtId="0" fontId="8" fillId="0" borderId="0"/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23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4" borderId="0" applyNumberFormat="0" applyBorder="0" applyAlignment="0" applyProtection="0"/>
    <xf numFmtId="0" fontId="32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8" fillId="23" borderId="8" applyNumberFormat="0" applyFont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8" fillId="0" borderId="0"/>
    <xf numFmtId="0" fontId="1" fillId="0" borderId="0"/>
  </cellStyleXfs>
  <cellXfs count="87">
    <xf numFmtId="0" fontId="0" fillId="0" borderId="0" xfId="0"/>
    <xf numFmtId="0" fontId="0" fillId="24" borderId="0" xfId="0" applyFont="1" applyFill="1"/>
    <xf numFmtId="0" fontId="0" fillId="24" borderId="0" xfId="0" applyFont="1" applyFill="1" applyBorder="1"/>
    <xf numFmtId="0" fontId="0" fillId="0" borderId="0" xfId="0" applyAlignment="1">
      <alignment vertical="center" wrapText="1"/>
    </xf>
    <xf numFmtId="0" fontId="27" fillId="0" borderId="0" xfId="0" applyFont="1"/>
    <xf numFmtId="0" fontId="27" fillId="0" borderId="0" xfId="0" applyFont="1" applyAlignment="1">
      <alignment horizontal="center" vertical="center"/>
    </xf>
    <xf numFmtId="0" fontId="27" fillId="24" borderId="10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28" fillId="0" borderId="0" xfId="0" applyFont="1" applyFill="1" applyBorder="1"/>
    <xf numFmtId="0" fontId="28" fillId="0" borderId="0" xfId="0" applyFont="1" applyFill="1"/>
    <xf numFmtId="0" fontId="29" fillId="0" borderId="10" xfId="0" applyFont="1" applyBorder="1" applyAlignment="1">
      <alignment horizontal="center" vertical="center"/>
    </xf>
    <xf numFmtId="14" fontId="29" fillId="0" borderId="10" xfId="0" applyNumberFormat="1" applyFont="1" applyBorder="1" applyAlignment="1">
      <alignment horizontal="center" vertical="center"/>
    </xf>
    <xf numFmtId="0" fontId="24" fillId="0" borderId="11" xfId="36" applyNumberFormat="1" applyFont="1" applyFill="1" applyBorder="1" applyAlignment="1">
      <alignment horizontal="center" vertical="center" wrapText="1"/>
    </xf>
    <xf numFmtId="49" fontId="24" fillId="0" borderId="11" xfId="0" applyNumberFormat="1" applyFont="1" applyFill="1" applyBorder="1" applyAlignment="1">
      <alignment horizontal="center" vertical="center" wrapText="1"/>
    </xf>
    <xf numFmtId="49" fontId="24" fillId="0" borderId="16" xfId="0" applyNumberFormat="1" applyFont="1" applyFill="1" applyBorder="1" applyAlignment="1">
      <alignment horizontal="center" vertical="center" wrapText="1"/>
    </xf>
    <xf numFmtId="0" fontId="31" fillId="24" borderId="10" xfId="0" applyNumberFormat="1" applyFont="1" applyFill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29" fillId="0" borderId="10" xfId="0" applyFont="1" applyBorder="1" applyAlignment="1">
      <alignment vertical="center" wrapText="1"/>
    </xf>
    <xf numFmtId="0" fontId="29" fillId="0" borderId="10" xfId="0" applyFont="1" applyBorder="1"/>
    <xf numFmtId="0" fontId="29" fillId="0" borderId="10" xfId="0" applyFont="1" applyBorder="1" applyAlignment="1">
      <alignment horizontal="center" wrapText="1"/>
    </xf>
    <xf numFmtId="14" fontId="29" fillId="0" borderId="10" xfId="0" applyNumberFormat="1" applyFont="1" applyBorder="1" applyAlignment="1">
      <alignment horizontal="center" wrapText="1"/>
    </xf>
    <xf numFmtId="0" fontId="29" fillId="0" borderId="10" xfId="0" applyNumberFormat="1" applyFont="1" applyBorder="1" applyAlignment="1">
      <alignment horizontal="center" wrapText="1"/>
    </xf>
    <xf numFmtId="0" fontId="33" fillId="0" borderId="10" xfId="48" applyFont="1" applyBorder="1" applyAlignment="1">
      <alignment wrapText="1"/>
    </xf>
    <xf numFmtId="0" fontId="25" fillId="0" borderId="0" xfId="0" applyFont="1" applyFill="1" applyAlignment="1">
      <alignment horizontal="center" vertical="top" wrapText="1"/>
    </xf>
    <xf numFmtId="0" fontId="25" fillId="24" borderId="0" xfId="0" applyFont="1" applyFill="1" applyAlignment="1">
      <alignment horizontal="center" vertical="top" wrapText="1"/>
    </xf>
    <xf numFmtId="0" fontId="24" fillId="0" borderId="10" xfId="39" applyNumberFormat="1" applyFont="1" applyFill="1" applyBorder="1" applyAlignment="1">
      <alignment horizontal="center" vertical="center" wrapText="1"/>
    </xf>
    <xf numFmtId="49" fontId="24" fillId="0" borderId="10" xfId="0" applyNumberFormat="1" applyFont="1" applyFill="1" applyBorder="1" applyAlignment="1">
      <alignment horizontal="center" vertical="center" wrapText="1"/>
    </xf>
    <xf numFmtId="49" fontId="24" fillId="0" borderId="10" xfId="0" applyNumberFormat="1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/>
    </xf>
    <xf numFmtId="0" fontId="28" fillId="0" borderId="10" xfId="0" applyFont="1" applyFill="1" applyBorder="1"/>
    <xf numFmtId="0" fontId="0" fillId="0" borderId="10" xfId="0" applyBorder="1" applyAlignment="1">
      <alignment vertical="center" wrapText="1"/>
    </xf>
    <xf numFmtId="0" fontId="0" fillId="0" borderId="10" xfId="0" applyBorder="1"/>
    <xf numFmtId="0" fontId="24" fillId="0" borderId="11" xfId="36" applyNumberFormat="1" applyFont="1" applyFill="1" applyBorder="1" applyAlignment="1">
      <alignment horizontal="center" vertical="center" wrapText="1"/>
    </xf>
    <xf numFmtId="0" fontId="24" fillId="0" borderId="10" xfId="0" applyNumberFormat="1" applyFont="1" applyFill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14" fontId="29" fillId="0" borderId="10" xfId="0" applyNumberFormat="1" applyFont="1" applyBorder="1" applyAlignment="1">
      <alignment horizontal="center" vertical="center" wrapText="1"/>
    </xf>
    <xf numFmtId="1" fontId="29" fillId="0" borderId="10" xfId="0" applyNumberFormat="1" applyFont="1" applyBorder="1" applyAlignment="1">
      <alignment horizontal="center" wrapText="1"/>
    </xf>
    <xf numFmtId="1" fontId="29" fillId="0" borderId="10" xfId="0" applyNumberFormat="1" applyFont="1" applyBorder="1" applyAlignment="1">
      <alignment horizontal="center" vertical="center"/>
    </xf>
    <xf numFmtId="1" fontId="29" fillId="0" borderId="10" xfId="0" applyNumberFormat="1" applyFont="1" applyBorder="1" applyAlignment="1">
      <alignment horizontal="center" vertical="center" wrapText="1"/>
    </xf>
    <xf numFmtId="0" fontId="29" fillId="0" borderId="10" xfId="0" applyNumberFormat="1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33" fillId="24" borderId="10" xfId="48" applyFont="1" applyFill="1" applyBorder="1" applyAlignment="1">
      <alignment horizontal="center" wrapText="1"/>
    </xf>
    <xf numFmtId="14" fontId="33" fillId="0" borderId="10" xfId="48" applyNumberFormat="1" applyFont="1" applyBorder="1" applyAlignment="1">
      <alignment horizontal="center" wrapText="1"/>
    </xf>
    <xf numFmtId="14" fontId="0" fillId="0" borderId="0" xfId="0" applyNumberFormat="1"/>
    <xf numFmtId="2" fontId="33" fillId="0" borderId="10" xfId="48" applyNumberFormat="1" applyFont="1" applyBorder="1" applyAlignment="1">
      <alignment horizontal="center" wrapText="1"/>
    </xf>
    <xf numFmtId="0" fontId="29" fillId="0" borderId="10" xfId="0" applyNumberFormat="1" applyFont="1" applyBorder="1" applyAlignment="1">
      <alignment horizontal="center" vertical="center"/>
    </xf>
    <xf numFmtId="0" fontId="29" fillId="24" borderId="10" xfId="0" applyFont="1" applyFill="1" applyBorder="1" applyAlignment="1">
      <alignment horizontal="center" wrapText="1"/>
    </xf>
    <xf numFmtId="14" fontId="0" fillId="0" borderId="10" xfId="0" applyNumberFormat="1" applyBorder="1"/>
    <xf numFmtId="0" fontId="29" fillId="24" borderId="10" xfId="0" applyFont="1" applyFill="1" applyBorder="1" applyAlignment="1">
      <alignment horizontal="center" vertical="center" wrapText="1"/>
    </xf>
    <xf numFmtId="0" fontId="30" fillId="0" borderId="10" xfId="0" applyNumberFormat="1" applyFont="1" applyBorder="1" applyAlignment="1">
      <alignment horizontal="center" vertical="center"/>
    </xf>
    <xf numFmtId="14" fontId="33" fillId="0" borderId="10" xfId="48" applyNumberFormat="1" applyFont="1" applyBorder="1" applyAlignment="1">
      <alignment wrapText="1"/>
    </xf>
    <xf numFmtId="0" fontId="29" fillId="0" borderId="10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33" fillId="0" borderId="18" xfId="48" applyFont="1" applyBorder="1" applyAlignment="1">
      <alignment wrapText="1"/>
    </xf>
    <xf numFmtId="49" fontId="29" fillId="24" borderId="10" xfId="0" applyNumberFormat="1" applyFont="1" applyFill="1" applyBorder="1" applyAlignment="1">
      <alignment horizontal="center" wrapText="1"/>
    </xf>
    <xf numFmtId="2" fontId="29" fillId="0" borderId="10" xfId="0" applyNumberFormat="1" applyFont="1" applyBorder="1" applyAlignment="1">
      <alignment horizontal="center" vertical="center"/>
    </xf>
    <xf numFmtId="0" fontId="24" fillId="0" borderId="11" xfId="0" applyFont="1" applyFill="1" applyBorder="1" applyAlignment="1">
      <alignment horizontal="center" vertical="center" wrapText="1"/>
    </xf>
    <xf numFmtId="0" fontId="24" fillId="0" borderId="14" xfId="0" applyFont="1" applyFill="1" applyBorder="1" applyAlignment="1">
      <alignment horizontal="center" vertical="center" wrapText="1"/>
    </xf>
    <xf numFmtId="0" fontId="31" fillId="24" borderId="10" xfId="39" applyNumberFormat="1" applyFont="1" applyFill="1" applyBorder="1" applyAlignment="1">
      <alignment horizontal="center" vertical="center" wrapText="1"/>
    </xf>
    <xf numFmtId="0" fontId="31" fillId="24" borderId="10" xfId="0" applyFont="1" applyFill="1" applyBorder="1" applyAlignment="1">
      <alignment horizontal="center" vertical="center"/>
    </xf>
    <xf numFmtId="0" fontId="24" fillId="0" borderId="11" xfId="39" applyNumberFormat="1" applyFont="1" applyFill="1" applyBorder="1" applyAlignment="1">
      <alignment horizontal="center" vertical="center" wrapText="1"/>
    </xf>
    <xf numFmtId="0" fontId="24" fillId="0" borderId="14" xfId="39" applyNumberFormat="1" applyFont="1" applyFill="1" applyBorder="1" applyAlignment="1">
      <alignment horizontal="center" vertical="center" wrapText="1"/>
    </xf>
    <xf numFmtId="4" fontId="24" fillId="24" borderId="11" xfId="0" applyNumberFormat="1" applyFont="1" applyFill="1" applyBorder="1" applyAlignment="1">
      <alignment horizontal="center" vertical="center" wrapText="1"/>
    </xf>
    <xf numFmtId="4" fontId="24" fillId="24" borderId="14" xfId="0" applyNumberFormat="1" applyFont="1" applyFill="1" applyBorder="1" applyAlignment="1">
      <alignment horizontal="center" vertical="center" wrapText="1"/>
    </xf>
    <xf numFmtId="0" fontId="24" fillId="0" borderId="13" xfId="36" applyNumberFormat="1" applyFont="1" applyFill="1" applyBorder="1" applyAlignment="1">
      <alignment horizontal="center" vertical="center" wrapText="1"/>
    </xf>
    <xf numFmtId="0" fontId="24" fillId="0" borderId="15" xfId="36" applyNumberFormat="1" applyFont="1" applyFill="1" applyBorder="1" applyAlignment="1">
      <alignment horizontal="center" vertical="center" wrapText="1"/>
    </xf>
    <xf numFmtId="0" fontId="24" fillId="0" borderId="10" xfId="36" applyNumberFormat="1" applyFont="1" applyFill="1" applyBorder="1" applyAlignment="1">
      <alignment horizontal="center" vertical="center" wrapText="1"/>
    </xf>
    <xf numFmtId="0" fontId="24" fillId="0" borderId="11" xfId="36" applyNumberFormat="1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top" wrapText="1"/>
    </xf>
    <xf numFmtId="0" fontId="29" fillId="24" borderId="10" xfId="0" applyNumberFormat="1" applyFont="1" applyFill="1" applyBorder="1" applyAlignment="1">
      <alignment horizontal="center" vertical="center" wrapText="1"/>
    </xf>
    <xf numFmtId="0" fontId="24" fillId="0" borderId="14" xfId="36" applyNumberFormat="1" applyFont="1" applyFill="1" applyBorder="1" applyAlignment="1">
      <alignment horizontal="center" vertical="center" wrapText="1"/>
    </xf>
    <xf numFmtId="0" fontId="27" fillId="24" borderId="10" xfId="0" applyNumberFormat="1" applyFont="1" applyFill="1" applyBorder="1" applyAlignment="1">
      <alignment horizontal="center" vertical="center" wrapText="1"/>
    </xf>
    <xf numFmtId="0" fontId="30" fillId="24" borderId="10" xfId="0" applyFont="1" applyFill="1" applyBorder="1" applyAlignment="1">
      <alignment horizontal="center"/>
    </xf>
    <xf numFmtId="0" fontId="24" fillId="0" borderId="12" xfId="36" applyNumberFormat="1" applyFont="1" applyFill="1" applyBorder="1" applyAlignment="1">
      <alignment horizontal="center" vertical="center" wrapText="1"/>
    </xf>
    <xf numFmtId="49" fontId="24" fillId="0" borderId="11" xfId="0" applyNumberFormat="1" applyFont="1" applyFill="1" applyBorder="1" applyAlignment="1">
      <alignment horizontal="center" vertical="center" wrapText="1"/>
    </xf>
    <xf numFmtId="49" fontId="24" fillId="0" borderId="12" xfId="0" applyNumberFormat="1" applyFont="1" applyFill="1" applyBorder="1" applyAlignment="1">
      <alignment horizontal="center" vertical="center" wrapText="1"/>
    </xf>
    <xf numFmtId="0" fontId="29" fillId="0" borderId="17" xfId="0" applyFont="1" applyFill="1" applyBorder="1" applyAlignment="1">
      <alignment horizontal="center" vertical="top" wrapText="1"/>
    </xf>
    <xf numFmtId="0" fontId="29" fillId="0" borderId="18" xfId="0" applyFont="1" applyFill="1" applyBorder="1" applyAlignment="1">
      <alignment horizontal="center" vertical="top" wrapText="1"/>
    </xf>
    <xf numFmtId="0" fontId="29" fillId="0" borderId="10" xfId="0" applyFont="1" applyFill="1" applyBorder="1" applyAlignment="1">
      <alignment horizontal="center" vertical="top" wrapText="1"/>
    </xf>
    <xf numFmtId="0" fontId="24" fillId="24" borderId="11" xfId="0" applyFont="1" applyFill="1" applyBorder="1" applyAlignment="1">
      <alignment horizontal="center" vertical="center" wrapText="1"/>
    </xf>
    <xf numFmtId="0" fontId="24" fillId="24" borderId="14" xfId="0" applyFont="1" applyFill="1" applyBorder="1" applyAlignment="1">
      <alignment horizontal="center" vertical="center" wrapText="1"/>
    </xf>
    <xf numFmtId="49" fontId="24" fillId="0" borderId="10" xfId="0" applyNumberFormat="1" applyFont="1" applyFill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33" fillId="24" borderId="10" xfId="48" applyFont="1" applyFill="1" applyBorder="1" applyAlignment="1">
      <alignment wrapText="1"/>
    </xf>
  </cellXfs>
  <cellStyles count="67">
    <cellStyle name="20% - Акцент1 2" xfId="1"/>
    <cellStyle name="20% - Акцент1 2 2" xfId="49"/>
    <cellStyle name="20% - Акцент2 2" xfId="2"/>
    <cellStyle name="20% - Акцент2 2 2" xfId="50"/>
    <cellStyle name="20% - Акцент3 2" xfId="3"/>
    <cellStyle name="20% - Акцент3 2 2" xfId="51"/>
    <cellStyle name="20% - Акцент4 2" xfId="4"/>
    <cellStyle name="20% - Акцент4 2 2" xfId="52"/>
    <cellStyle name="20% - Акцент5 2" xfId="5"/>
    <cellStyle name="20% - Акцент5 2 2" xfId="53"/>
    <cellStyle name="20% - Акцент6 2" xfId="6"/>
    <cellStyle name="20% - Акцент6 2 2" xfId="54"/>
    <cellStyle name="40% - Акцент1 2" xfId="7"/>
    <cellStyle name="40% - Акцент1 2 2" xfId="55"/>
    <cellStyle name="40% - Акцент2 2" xfId="8"/>
    <cellStyle name="40% - Акцент2 2 2" xfId="56"/>
    <cellStyle name="40% - Акцент3 2" xfId="9"/>
    <cellStyle name="40% - Акцент3 2 2" xfId="57"/>
    <cellStyle name="40% - Акцент4 2" xfId="10"/>
    <cellStyle name="40% - Акцент4 2 2" xfId="58"/>
    <cellStyle name="40% - Акцент5 2" xfId="11"/>
    <cellStyle name="40% - Акцент5 2 2" xfId="59"/>
    <cellStyle name="40% - Акцент6 2" xfId="12"/>
    <cellStyle name="40% - Акцент6 2 2" xfId="60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Excel Built-in Normal" xfId="66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 2 2" xfId="37"/>
    <cellStyle name="Обычный 3" xfId="38"/>
    <cellStyle name="Обычный 4" xfId="48"/>
    <cellStyle name="Обычный 5" xfId="65"/>
    <cellStyle name="Обычный_2011" xfId="39"/>
    <cellStyle name="Плохой 2" xfId="40"/>
    <cellStyle name="Пояснение 2" xfId="41"/>
    <cellStyle name="Примечание 2" xfId="42"/>
    <cellStyle name="Примечание 2 2" xfId="61"/>
    <cellStyle name="Связанная ячейка 2" xfId="43"/>
    <cellStyle name="Текст предупреждения 2" xfId="44"/>
    <cellStyle name="Финансовый 2" xfId="45"/>
    <cellStyle name="Финансовый 2 2" xfId="62"/>
    <cellStyle name="Финансовый 3" xfId="46"/>
    <cellStyle name="Финансовый 3 2" xfId="63"/>
    <cellStyle name="Финансовый 4" xfId="64"/>
    <cellStyle name="Хороший 2" xfId="47"/>
  </cellStyles>
  <dxfs count="0"/>
  <tableStyles count="0" defaultTableStyle="TableStyleMedium2" defaultPivotStyle="PivotStyleLight16"/>
  <colors>
    <mruColors>
      <color rgb="FF3333FF"/>
      <color rgb="FF06E03A"/>
      <color rgb="FFCC00FF"/>
      <color rgb="FFB2B2B2"/>
      <color rgb="FF993300"/>
      <color rgb="FFCC6600"/>
      <color rgb="FFCCFF99"/>
      <color rgb="FF0099FF"/>
      <color rgb="FFCC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P73"/>
  <sheetViews>
    <sheetView tabSelected="1" topLeftCell="O1" zoomScale="70" zoomScaleNormal="70" zoomScaleSheetLayoutView="70" workbookViewId="0">
      <pane ySplit="6" topLeftCell="A49" activePane="bottomLeft" state="frozen"/>
      <selection pane="bottomLeft" activeCell="V54" sqref="V54"/>
    </sheetView>
  </sheetViews>
  <sheetFormatPr defaultRowHeight="15.75" x14ac:dyDescent="0.25"/>
  <cols>
    <col min="1" max="1" width="5.28515625" style="5" customWidth="1"/>
    <col min="2" max="2" width="15.28515625" style="7" customWidth="1"/>
    <col min="3" max="3" width="17" style="4" customWidth="1"/>
    <col min="4" max="4" width="20.140625" style="4" customWidth="1"/>
    <col min="5" max="5" width="12.7109375" style="4" customWidth="1"/>
    <col min="6" max="6" width="13.140625" style="4" customWidth="1"/>
    <col min="7" max="7" width="14" style="4" customWidth="1"/>
    <col min="8" max="8" width="15.42578125" style="4" customWidth="1"/>
    <col min="9" max="9" width="11.7109375" style="4" customWidth="1"/>
    <col min="10" max="10" width="15.7109375" style="4" customWidth="1"/>
    <col min="11" max="11" width="14.140625" style="4" customWidth="1"/>
    <col min="12" max="13" width="17.140625" style="4" customWidth="1"/>
    <col min="14" max="14" width="12" style="4" customWidth="1"/>
    <col min="15" max="15" width="17" style="4" customWidth="1"/>
    <col min="16" max="16" width="18.28515625" style="4" customWidth="1"/>
    <col min="17" max="17" width="22.5703125" style="4" customWidth="1"/>
    <col min="18" max="18" width="14.42578125" customWidth="1"/>
    <col min="19" max="19" width="13.7109375" customWidth="1"/>
    <col min="20" max="25" width="15.28515625" customWidth="1"/>
    <col min="26" max="26" width="18.140625" customWidth="1"/>
    <col min="27" max="27" width="14.28515625" customWidth="1"/>
    <col min="28" max="28" width="16.140625" customWidth="1"/>
    <col min="29" max="29" width="18.28515625" customWidth="1"/>
    <col min="30" max="30" width="11.7109375" customWidth="1"/>
    <col min="31" max="31" width="13.5703125" customWidth="1"/>
    <col min="32" max="32" width="14.7109375" customWidth="1"/>
    <col min="33" max="33" width="15.7109375" customWidth="1"/>
    <col min="34" max="34" width="17.28515625" customWidth="1"/>
    <col min="35" max="35" width="15.42578125" customWidth="1"/>
  </cols>
  <sheetData>
    <row r="1" spans="1:146" s="1" customFormat="1" ht="32.25" customHeight="1" x14ac:dyDescent="0.25">
      <c r="A1" s="71" t="s">
        <v>137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</row>
    <row r="2" spans="1:146" s="1" customFormat="1" ht="27" hidden="1" customHeight="1" x14ac:dyDescent="0.25">
      <c r="A2" s="23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</row>
    <row r="3" spans="1:146" s="1" customFormat="1" ht="15" customHeight="1" x14ac:dyDescent="0.25">
      <c r="A3" s="6"/>
      <c r="B3" s="62" t="s">
        <v>7</v>
      </c>
      <c r="C3" s="62"/>
      <c r="D3" s="61" t="s">
        <v>0</v>
      </c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</row>
    <row r="4" spans="1:146" s="1" customFormat="1" ht="15" customHeight="1" x14ac:dyDescent="0.25">
      <c r="A4" s="74" t="s">
        <v>3</v>
      </c>
      <c r="B4" s="63" t="s">
        <v>41</v>
      </c>
      <c r="C4" s="63" t="s">
        <v>9</v>
      </c>
      <c r="D4" s="63" t="s">
        <v>8</v>
      </c>
      <c r="E4" s="63" t="s">
        <v>1</v>
      </c>
      <c r="F4" s="63" t="s">
        <v>28</v>
      </c>
      <c r="G4" s="63" t="s">
        <v>40</v>
      </c>
      <c r="H4" s="63" t="s">
        <v>39</v>
      </c>
      <c r="I4" s="63" t="s">
        <v>2</v>
      </c>
      <c r="J4" s="63" t="s">
        <v>38</v>
      </c>
      <c r="K4" s="63" t="s">
        <v>10</v>
      </c>
      <c r="L4" s="63" t="s">
        <v>37</v>
      </c>
      <c r="M4" s="63" t="s">
        <v>29</v>
      </c>
      <c r="N4" s="63" t="s">
        <v>11</v>
      </c>
      <c r="O4" s="63" t="s">
        <v>18</v>
      </c>
      <c r="P4" s="63" t="s">
        <v>36</v>
      </c>
      <c r="Q4" s="63" t="s">
        <v>35</v>
      </c>
      <c r="R4" s="70" t="s">
        <v>20</v>
      </c>
      <c r="S4" s="67" t="s">
        <v>19</v>
      </c>
      <c r="T4" s="69" t="s">
        <v>12</v>
      </c>
      <c r="U4" s="70" t="s">
        <v>42</v>
      </c>
      <c r="V4" s="77" t="s">
        <v>13</v>
      </c>
      <c r="W4" s="75" t="s">
        <v>15</v>
      </c>
      <c r="X4" s="75"/>
      <c r="Y4" s="69" t="s">
        <v>16</v>
      </c>
      <c r="Z4" s="84" t="s">
        <v>44</v>
      </c>
      <c r="AA4" s="75" t="s">
        <v>15</v>
      </c>
      <c r="AB4" s="75"/>
      <c r="AC4" s="65" t="s">
        <v>22</v>
      </c>
      <c r="AD4" s="82" t="s">
        <v>23</v>
      </c>
      <c r="AE4" s="59" t="s">
        <v>26</v>
      </c>
      <c r="AF4" s="59" t="s">
        <v>27</v>
      </c>
      <c r="AG4" s="59" t="s">
        <v>46</v>
      </c>
      <c r="AH4" s="59" t="s">
        <v>25</v>
      </c>
      <c r="AI4" s="59" t="s">
        <v>47</v>
      </c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</row>
    <row r="5" spans="1:146" s="9" customFormat="1" ht="139.5" customHeight="1" x14ac:dyDescent="0.2">
      <c r="A5" s="7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73"/>
      <c r="S5" s="68"/>
      <c r="T5" s="70"/>
      <c r="U5" s="76"/>
      <c r="V5" s="78"/>
      <c r="W5" s="12" t="s">
        <v>14</v>
      </c>
      <c r="X5" s="32" t="s">
        <v>43</v>
      </c>
      <c r="Y5" s="70"/>
      <c r="Z5" s="77"/>
      <c r="AA5" s="14" t="s">
        <v>21</v>
      </c>
      <c r="AB5" s="13" t="s">
        <v>45</v>
      </c>
      <c r="AC5" s="66"/>
      <c r="AD5" s="83"/>
      <c r="AE5" s="60"/>
      <c r="AF5" s="60"/>
      <c r="AG5" s="60"/>
      <c r="AH5" s="60"/>
      <c r="AI5" s="60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</row>
    <row r="6" spans="1:146" s="9" customFormat="1" ht="20.25" customHeight="1" x14ac:dyDescent="0.2">
      <c r="A6" s="15">
        <v>1</v>
      </c>
      <c r="B6" s="25">
        <f>A6+1</f>
        <v>2</v>
      </c>
      <c r="C6" s="25">
        <f t="shared" ref="C6:J6" si="0">B6+1</f>
        <v>3</v>
      </c>
      <c r="D6" s="25">
        <f t="shared" si="0"/>
        <v>4</v>
      </c>
      <c r="E6" s="25">
        <f t="shared" si="0"/>
        <v>5</v>
      </c>
      <c r="F6" s="25">
        <f>E6+1</f>
        <v>6</v>
      </c>
      <c r="G6" s="25">
        <f t="shared" si="0"/>
        <v>7</v>
      </c>
      <c r="H6" s="25">
        <f t="shared" si="0"/>
        <v>8</v>
      </c>
      <c r="I6" s="25">
        <f t="shared" si="0"/>
        <v>9</v>
      </c>
      <c r="J6" s="25">
        <f t="shared" si="0"/>
        <v>10</v>
      </c>
      <c r="K6" s="25">
        <f>J6+1</f>
        <v>11</v>
      </c>
      <c r="L6" s="25">
        <f t="shared" ref="L6:N6" si="1">K6+1</f>
        <v>12</v>
      </c>
      <c r="M6" s="25">
        <f t="shared" si="1"/>
        <v>13</v>
      </c>
      <c r="N6" s="25">
        <f t="shared" si="1"/>
        <v>14</v>
      </c>
      <c r="O6" s="25" t="s">
        <v>32</v>
      </c>
      <c r="P6" s="25" t="s">
        <v>33</v>
      </c>
      <c r="Q6" s="25" t="s">
        <v>34</v>
      </c>
      <c r="R6" s="25">
        <v>18</v>
      </c>
      <c r="S6" s="25">
        <f t="shared" ref="S6:U6" si="2">R6+1</f>
        <v>19</v>
      </c>
      <c r="T6" s="25">
        <f t="shared" si="2"/>
        <v>20</v>
      </c>
      <c r="U6" s="25">
        <f t="shared" si="2"/>
        <v>21</v>
      </c>
      <c r="V6" s="28" t="s">
        <v>30</v>
      </c>
      <c r="W6" s="28">
        <v>23</v>
      </c>
      <c r="X6" s="28">
        <f>W6+1</f>
        <v>24</v>
      </c>
      <c r="Y6" s="28">
        <f>X6+1</f>
        <v>25</v>
      </c>
      <c r="Z6" s="26" t="s">
        <v>31</v>
      </c>
      <c r="AA6" s="26" t="s">
        <v>24</v>
      </c>
      <c r="AB6" s="33">
        <f>AA6+1</f>
        <v>28</v>
      </c>
      <c r="AC6" s="33">
        <f t="shared" ref="AC6:AI6" si="3">AB6+1</f>
        <v>29</v>
      </c>
      <c r="AD6" s="33">
        <f t="shared" si="3"/>
        <v>30</v>
      </c>
      <c r="AE6" s="33">
        <f t="shared" si="3"/>
        <v>31</v>
      </c>
      <c r="AF6" s="33">
        <f t="shared" si="3"/>
        <v>32</v>
      </c>
      <c r="AG6" s="33">
        <f t="shared" si="3"/>
        <v>33</v>
      </c>
      <c r="AH6" s="33">
        <f t="shared" si="3"/>
        <v>34</v>
      </c>
      <c r="AI6" s="33">
        <f t="shared" si="3"/>
        <v>35</v>
      </c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</row>
    <row r="7" spans="1:146" s="9" customFormat="1" ht="20.25" customHeight="1" x14ac:dyDescent="0.2">
      <c r="A7" s="72" t="s">
        <v>17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27"/>
      <c r="AD7" s="29"/>
      <c r="AE7" s="29"/>
      <c r="AF7" s="29"/>
      <c r="AG7" s="29"/>
      <c r="AH7" s="29"/>
      <c r="AI7" s="29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</row>
    <row r="8" spans="1:146" s="3" customFormat="1" ht="75" x14ac:dyDescent="0.25">
      <c r="A8" s="16">
        <v>1</v>
      </c>
      <c r="B8" s="86" t="s">
        <v>53</v>
      </c>
      <c r="C8" s="22" t="s">
        <v>54</v>
      </c>
      <c r="D8" s="34" t="s">
        <v>48</v>
      </c>
      <c r="E8" s="34" t="s">
        <v>55</v>
      </c>
      <c r="F8" s="35">
        <v>43759</v>
      </c>
      <c r="G8" s="35">
        <v>43759</v>
      </c>
      <c r="H8" s="35">
        <v>43759</v>
      </c>
      <c r="I8" s="35">
        <v>43759</v>
      </c>
      <c r="J8" s="35">
        <v>44223</v>
      </c>
      <c r="K8" s="35">
        <v>44223</v>
      </c>
      <c r="L8" s="35">
        <v>44223</v>
      </c>
      <c r="M8" s="35">
        <v>44223</v>
      </c>
      <c r="N8" s="35">
        <v>44223</v>
      </c>
      <c r="O8" s="39">
        <f t="shared" ref="O8:O10" si="4">K8-I8</f>
        <v>464</v>
      </c>
      <c r="P8" s="39">
        <f t="shared" ref="P8:P10" si="5">(K8-G8)-(I8-H8)</f>
        <v>464</v>
      </c>
      <c r="Q8" s="39">
        <f t="shared" ref="Q8:Q10" si="6">(N8-G8)-(I8-H8)-(N8-M8)</f>
        <v>464</v>
      </c>
      <c r="R8" s="34">
        <v>1</v>
      </c>
      <c r="S8" s="34">
        <v>0</v>
      </c>
      <c r="T8" s="38">
        <v>10</v>
      </c>
      <c r="U8" s="38">
        <v>15</v>
      </c>
      <c r="V8" s="16">
        <v>458.33</v>
      </c>
      <c r="W8" s="40">
        <v>458.33</v>
      </c>
      <c r="X8" s="16">
        <v>0</v>
      </c>
      <c r="Y8" s="40">
        <v>458.33</v>
      </c>
      <c r="Z8" s="40">
        <v>458.33</v>
      </c>
      <c r="AA8" s="40">
        <v>458.33</v>
      </c>
      <c r="AB8" s="17">
        <v>0</v>
      </c>
      <c r="AC8" s="30" t="s">
        <v>49</v>
      </c>
      <c r="AD8" s="30" t="s">
        <v>50</v>
      </c>
      <c r="AE8" s="30">
        <v>0</v>
      </c>
      <c r="AF8" s="30">
        <v>0</v>
      </c>
      <c r="AG8" s="30">
        <v>0</v>
      </c>
      <c r="AH8" s="30" t="s">
        <v>51</v>
      </c>
      <c r="AI8" s="30" t="s">
        <v>50</v>
      </c>
    </row>
    <row r="9" spans="1:146" s="3" customFormat="1" ht="60" x14ac:dyDescent="0.25">
      <c r="A9" s="16">
        <v>2</v>
      </c>
      <c r="B9" s="86" t="s">
        <v>103</v>
      </c>
      <c r="C9" s="22" t="s">
        <v>56</v>
      </c>
      <c r="D9" s="19" t="s">
        <v>48</v>
      </c>
      <c r="E9" s="19" t="s">
        <v>57</v>
      </c>
      <c r="F9" s="20">
        <v>43613</v>
      </c>
      <c r="G9" s="20">
        <v>43613</v>
      </c>
      <c r="H9" s="20">
        <v>43614</v>
      </c>
      <c r="I9" s="20">
        <v>43622</v>
      </c>
      <c r="J9" s="20">
        <v>44238</v>
      </c>
      <c r="K9" s="20">
        <v>44238</v>
      </c>
      <c r="L9" s="20">
        <v>44238</v>
      </c>
      <c r="M9" s="20">
        <v>44238</v>
      </c>
      <c r="N9" s="20">
        <v>44238</v>
      </c>
      <c r="O9" s="21">
        <f t="shared" si="4"/>
        <v>616</v>
      </c>
      <c r="P9" s="21">
        <f t="shared" si="5"/>
        <v>617</v>
      </c>
      <c r="Q9" s="21">
        <f t="shared" si="6"/>
        <v>617</v>
      </c>
      <c r="R9" s="19">
        <v>1</v>
      </c>
      <c r="S9" s="19">
        <v>0</v>
      </c>
      <c r="T9" s="36">
        <v>10</v>
      </c>
      <c r="U9" s="36">
        <v>15</v>
      </c>
      <c r="V9" s="54">
        <v>458.33</v>
      </c>
      <c r="W9" s="40">
        <v>458.33</v>
      </c>
      <c r="X9" s="16">
        <v>0</v>
      </c>
      <c r="Y9" s="40">
        <v>458.33</v>
      </c>
      <c r="Z9" s="40">
        <v>458.33</v>
      </c>
      <c r="AA9" s="40">
        <v>458.33</v>
      </c>
      <c r="AB9" s="17">
        <v>0</v>
      </c>
      <c r="AC9" s="30" t="s">
        <v>49</v>
      </c>
      <c r="AD9" s="30" t="s">
        <v>50</v>
      </c>
      <c r="AE9" s="30">
        <v>0</v>
      </c>
      <c r="AF9" s="30">
        <v>0</v>
      </c>
      <c r="AG9" s="30">
        <v>0</v>
      </c>
      <c r="AH9" s="30" t="s">
        <v>51</v>
      </c>
      <c r="AI9" s="30" t="s">
        <v>50</v>
      </c>
    </row>
    <row r="10" spans="1:146" s="3" customFormat="1" ht="45" x14ac:dyDescent="0.25">
      <c r="A10" s="54">
        <v>3</v>
      </c>
      <c r="B10" s="86" t="s">
        <v>58</v>
      </c>
      <c r="C10" s="22" t="s">
        <v>59</v>
      </c>
      <c r="D10" s="19" t="s">
        <v>48</v>
      </c>
      <c r="E10" s="19" t="s">
        <v>60</v>
      </c>
      <c r="F10" s="20">
        <v>43854</v>
      </c>
      <c r="G10" s="20">
        <v>43854</v>
      </c>
      <c r="H10" s="20">
        <v>43854</v>
      </c>
      <c r="I10" s="20">
        <v>43854</v>
      </c>
      <c r="J10" s="20">
        <v>44239</v>
      </c>
      <c r="K10" s="20">
        <v>44239</v>
      </c>
      <c r="L10" s="20">
        <v>44239</v>
      </c>
      <c r="M10" s="20">
        <v>44239</v>
      </c>
      <c r="N10" s="20">
        <v>44239</v>
      </c>
      <c r="O10" s="21">
        <f t="shared" si="4"/>
        <v>385</v>
      </c>
      <c r="P10" s="21">
        <f t="shared" si="5"/>
        <v>385</v>
      </c>
      <c r="Q10" s="21">
        <f t="shared" si="6"/>
        <v>385</v>
      </c>
      <c r="R10" s="19">
        <v>1</v>
      </c>
      <c r="S10" s="19">
        <v>0</v>
      </c>
      <c r="T10" s="36">
        <v>5</v>
      </c>
      <c r="U10" s="36">
        <v>5</v>
      </c>
      <c r="V10" s="54">
        <v>458.33</v>
      </c>
      <c r="W10" s="40">
        <v>458.33</v>
      </c>
      <c r="X10" s="34">
        <v>0</v>
      </c>
      <c r="Y10" s="40">
        <v>458.33</v>
      </c>
      <c r="Z10" s="40">
        <v>458.33</v>
      </c>
      <c r="AA10" s="40">
        <v>458.33</v>
      </c>
      <c r="AB10" s="17">
        <v>0</v>
      </c>
      <c r="AC10" s="30" t="s">
        <v>49</v>
      </c>
      <c r="AD10" s="30" t="s">
        <v>50</v>
      </c>
      <c r="AE10" s="30">
        <v>0</v>
      </c>
      <c r="AF10" s="30">
        <v>0</v>
      </c>
      <c r="AG10" s="30">
        <v>0</v>
      </c>
      <c r="AH10" s="30" t="s">
        <v>51</v>
      </c>
      <c r="AI10" s="30" t="s">
        <v>50</v>
      </c>
    </row>
    <row r="11" spans="1:146" s="3" customFormat="1" ht="45" x14ac:dyDescent="0.25">
      <c r="A11" s="54">
        <f t="shared" ref="A11:A60" si="7">A10+1</f>
        <v>4</v>
      </c>
      <c r="B11" s="86" t="s">
        <v>62</v>
      </c>
      <c r="C11" s="22" t="s">
        <v>63</v>
      </c>
      <c r="D11" s="19" t="s">
        <v>48</v>
      </c>
      <c r="E11" s="19" t="s">
        <v>61</v>
      </c>
      <c r="F11" s="20">
        <v>44187</v>
      </c>
      <c r="G11" s="20">
        <v>44187</v>
      </c>
      <c r="H11" s="20">
        <v>44188</v>
      </c>
      <c r="I11" s="20">
        <v>44194</v>
      </c>
      <c r="J11" s="20">
        <v>44231</v>
      </c>
      <c r="K11" s="20">
        <v>44231</v>
      </c>
      <c r="L11" s="20">
        <v>44231</v>
      </c>
      <c r="M11" s="20">
        <v>44231</v>
      </c>
      <c r="N11" s="20">
        <v>44231</v>
      </c>
      <c r="O11" s="21">
        <f t="shared" ref="O11:O16" si="8">K11-I11</f>
        <v>37</v>
      </c>
      <c r="P11" s="21">
        <f t="shared" ref="P11" si="9">(K11-G11)-(I11-H11)</f>
        <v>38</v>
      </c>
      <c r="Q11" s="21">
        <f t="shared" ref="Q11" si="10">(N11-G11)-(I11-H11)-(N11-M11)</f>
        <v>38</v>
      </c>
      <c r="R11" s="19">
        <v>1</v>
      </c>
      <c r="S11" s="19">
        <v>0</v>
      </c>
      <c r="T11" s="36">
        <v>15</v>
      </c>
      <c r="U11" s="36">
        <v>15</v>
      </c>
      <c r="V11" s="54">
        <v>458.33</v>
      </c>
      <c r="W11" s="41">
        <v>458.33</v>
      </c>
      <c r="X11" s="41">
        <v>0</v>
      </c>
      <c r="Y11" s="41">
        <v>458.33</v>
      </c>
      <c r="Z11" s="41">
        <v>458.33</v>
      </c>
      <c r="AA11" s="41">
        <v>458.33</v>
      </c>
      <c r="AB11" s="17">
        <v>0</v>
      </c>
      <c r="AC11" s="30" t="s">
        <v>49</v>
      </c>
      <c r="AD11" s="30" t="s">
        <v>50</v>
      </c>
      <c r="AE11" s="30">
        <v>0</v>
      </c>
      <c r="AF11" s="30">
        <v>0</v>
      </c>
      <c r="AG11" s="30">
        <v>0</v>
      </c>
      <c r="AH11" s="30" t="s">
        <v>51</v>
      </c>
      <c r="AI11" s="30" t="s">
        <v>50</v>
      </c>
    </row>
    <row r="12" spans="1:146" s="3" customFormat="1" ht="45" x14ac:dyDescent="0.25">
      <c r="A12" s="54">
        <f t="shared" si="7"/>
        <v>5</v>
      </c>
      <c r="B12" s="86" t="s">
        <v>64</v>
      </c>
      <c r="C12" s="22" t="s">
        <v>65</v>
      </c>
      <c r="D12" s="19" t="s">
        <v>48</v>
      </c>
      <c r="E12" s="19" t="s">
        <v>66</v>
      </c>
      <c r="F12" s="20">
        <v>44222</v>
      </c>
      <c r="G12" s="20">
        <v>44222</v>
      </c>
      <c r="H12" s="20">
        <v>44223</v>
      </c>
      <c r="I12" s="20">
        <v>44235</v>
      </c>
      <c r="J12" s="20">
        <v>44242</v>
      </c>
      <c r="K12" s="20">
        <v>44242</v>
      </c>
      <c r="L12" s="20">
        <v>44242</v>
      </c>
      <c r="M12" s="20">
        <v>44242</v>
      </c>
      <c r="N12" s="20">
        <v>44242</v>
      </c>
      <c r="O12" s="21">
        <f t="shared" ref="O12" si="11">K12-I12</f>
        <v>7</v>
      </c>
      <c r="P12" s="21">
        <f t="shared" ref="P12" si="12">(K12-G12)-(I12-H12)</f>
        <v>8</v>
      </c>
      <c r="Q12" s="21">
        <f t="shared" ref="Q12" si="13">(N12-G12)-(I12-H12)-(N12-M12)</f>
        <v>8</v>
      </c>
      <c r="R12" s="19">
        <v>1</v>
      </c>
      <c r="S12" s="19">
        <v>0</v>
      </c>
      <c r="T12" s="36">
        <v>10</v>
      </c>
      <c r="U12" s="36">
        <v>15</v>
      </c>
      <c r="V12" s="54">
        <v>458.33</v>
      </c>
      <c r="W12" s="42">
        <v>458.33</v>
      </c>
      <c r="X12" s="42">
        <v>0</v>
      </c>
      <c r="Y12" s="42">
        <v>458.33</v>
      </c>
      <c r="Z12" s="42">
        <v>458.33</v>
      </c>
      <c r="AA12" s="42">
        <v>458.33</v>
      </c>
      <c r="AB12" s="17">
        <v>0</v>
      </c>
      <c r="AC12" s="30" t="s">
        <v>49</v>
      </c>
      <c r="AD12" s="30" t="s">
        <v>50</v>
      </c>
      <c r="AE12" s="30">
        <v>0</v>
      </c>
      <c r="AF12" s="30">
        <v>0</v>
      </c>
      <c r="AG12" s="30">
        <v>0</v>
      </c>
      <c r="AH12" s="30" t="s">
        <v>51</v>
      </c>
      <c r="AI12" s="30" t="s">
        <v>50</v>
      </c>
    </row>
    <row r="13" spans="1:146" s="3" customFormat="1" ht="45" x14ac:dyDescent="0.25">
      <c r="A13" s="54">
        <f t="shared" si="7"/>
        <v>6</v>
      </c>
      <c r="B13" s="86" t="s">
        <v>67</v>
      </c>
      <c r="C13" s="22" t="s">
        <v>68</v>
      </c>
      <c r="D13" s="19" t="s">
        <v>48</v>
      </c>
      <c r="E13" s="19" t="s">
        <v>69</v>
      </c>
      <c r="F13" s="20">
        <v>44176</v>
      </c>
      <c r="G13" s="20">
        <v>44176</v>
      </c>
      <c r="H13" s="20">
        <v>44179</v>
      </c>
      <c r="I13" s="20">
        <v>44187</v>
      </c>
      <c r="J13" s="20">
        <v>44238</v>
      </c>
      <c r="K13" s="20">
        <v>44238</v>
      </c>
      <c r="L13" s="20">
        <v>44238</v>
      </c>
      <c r="M13" s="20">
        <v>44238</v>
      </c>
      <c r="N13" s="20">
        <v>44238</v>
      </c>
      <c r="O13" s="21">
        <f t="shared" ref="O13" si="14">K13-I13</f>
        <v>51</v>
      </c>
      <c r="P13" s="21">
        <f t="shared" ref="P13" si="15">(K13-G13)-(I13-H13)</f>
        <v>54</v>
      </c>
      <c r="Q13" s="21">
        <f t="shared" ref="Q13" si="16">(N13-G13)-(I13-H13)-(N13-M13)</f>
        <v>54</v>
      </c>
      <c r="R13" s="19">
        <v>1</v>
      </c>
      <c r="S13" s="19">
        <v>0</v>
      </c>
      <c r="T13" s="36">
        <v>15</v>
      </c>
      <c r="U13" s="36">
        <v>15</v>
      </c>
      <c r="V13" s="54">
        <v>458.33</v>
      </c>
      <c r="W13" s="42">
        <v>458.33</v>
      </c>
      <c r="X13" s="42">
        <v>0</v>
      </c>
      <c r="Y13" s="42">
        <v>458.33</v>
      </c>
      <c r="Z13" s="42">
        <v>458.33</v>
      </c>
      <c r="AA13" s="42">
        <v>458.33</v>
      </c>
      <c r="AB13" s="17">
        <v>0</v>
      </c>
      <c r="AC13" s="30" t="s">
        <v>49</v>
      </c>
      <c r="AD13" s="30" t="s">
        <v>50</v>
      </c>
      <c r="AE13" s="30">
        <v>0</v>
      </c>
      <c r="AF13" s="30">
        <v>0</v>
      </c>
      <c r="AG13" s="30">
        <v>0</v>
      </c>
      <c r="AH13" s="30" t="s">
        <v>51</v>
      </c>
      <c r="AI13" s="30" t="s">
        <v>50</v>
      </c>
    </row>
    <row r="14" spans="1:146" s="3" customFormat="1" ht="45" x14ac:dyDescent="0.25">
      <c r="A14" s="54">
        <f t="shared" si="7"/>
        <v>7</v>
      </c>
      <c r="B14" s="86" t="s">
        <v>70</v>
      </c>
      <c r="C14" s="22" t="s">
        <v>52</v>
      </c>
      <c r="D14" s="19" t="s">
        <v>48</v>
      </c>
      <c r="E14" s="19" t="s">
        <v>71</v>
      </c>
      <c r="F14" s="20">
        <v>44173</v>
      </c>
      <c r="G14" s="20">
        <v>44173</v>
      </c>
      <c r="H14" s="20">
        <v>44174</v>
      </c>
      <c r="I14" s="20">
        <v>44179</v>
      </c>
      <c r="J14" s="20">
        <v>44264</v>
      </c>
      <c r="K14" s="20">
        <v>44264</v>
      </c>
      <c r="L14" s="20">
        <v>44264</v>
      </c>
      <c r="M14" s="20">
        <v>44264</v>
      </c>
      <c r="N14" s="20">
        <v>44264</v>
      </c>
      <c r="O14" s="21">
        <f t="shared" si="8"/>
        <v>85</v>
      </c>
      <c r="P14" s="21">
        <f t="shared" ref="P14" si="17">(K14-G14)-(I14-H14)</f>
        <v>86</v>
      </c>
      <c r="Q14" s="21">
        <f t="shared" ref="Q14" si="18">(N14-G14)-(I14-H14)-(N14-M14)</f>
        <v>86</v>
      </c>
      <c r="R14" s="19">
        <v>1</v>
      </c>
      <c r="S14" s="19">
        <v>0</v>
      </c>
      <c r="T14" s="36">
        <v>10</v>
      </c>
      <c r="U14" s="36">
        <v>15</v>
      </c>
      <c r="V14" s="54">
        <v>458.33</v>
      </c>
      <c r="W14" s="41">
        <v>458.33</v>
      </c>
      <c r="X14" s="41">
        <v>0</v>
      </c>
      <c r="Y14" s="41">
        <v>458.33</v>
      </c>
      <c r="Z14" s="41">
        <v>458.33</v>
      </c>
      <c r="AA14" s="41">
        <v>458.33</v>
      </c>
      <c r="AB14" s="17">
        <v>0</v>
      </c>
      <c r="AC14" s="30" t="s">
        <v>49</v>
      </c>
      <c r="AD14" s="30" t="s">
        <v>50</v>
      </c>
      <c r="AE14" s="30">
        <v>0</v>
      </c>
      <c r="AF14" s="30">
        <v>0</v>
      </c>
      <c r="AG14" s="30">
        <v>0</v>
      </c>
      <c r="AH14" s="30" t="s">
        <v>51</v>
      </c>
      <c r="AI14" s="30" t="s">
        <v>50</v>
      </c>
    </row>
    <row r="15" spans="1:146" s="3" customFormat="1" ht="60" x14ac:dyDescent="0.25">
      <c r="A15" s="54">
        <f t="shared" si="7"/>
        <v>8</v>
      </c>
      <c r="B15" s="86" t="s">
        <v>72</v>
      </c>
      <c r="C15" s="22" t="s">
        <v>73</v>
      </c>
      <c r="D15" s="19" t="s">
        <v>48</v>
      </c>
      <c r="E15" s="19" t="s">
        <v>74</v>
      </c>
      <c r="F15" s="20">
        <v>44103</v>
      </c>
      <c r="G15" s="20">
        <v>44103</v>
      </c>
      <c r="H15" s="20">
        <v>44105</v>
      </c>
      <c r="I15" s="20">
        <v>44111</v>
      </c>
      <c r="J15" s="20">
        <v>44256</v>
      </c>
      <c r="K15" s="20">
        <v>44256</v>
      </c>
      <c r="L15" s="20">
        <v>44256</v>
      </c>
      <c r="M15" s="20">
        <v>44256</v>
      </c>
      <c r="N15" s="20">
        <v>44256</v>
      </c>
      <c r="O15" s="21">
        <f t="shared" si="8"/>
        <v>145</v>
      </c>
      <c r="P15" s="21">
        <f t="shared" ref="P15:P16" si="19">(K15-G15)-(I15-H15)</f>
        <v>147</v>
      </c>
      <c r="Q15" s="21">
        <f t="shared" ref="Q15" si="20">(N15-G15)-(I15-H15)-(N15-M15)</f>
        <v>147</v>
      </c>
      <c r="R15" s="19">
        <v>1</v>
      </c>
      <c r="S15" s="19">
        <v>0</v>
      </c>
      <c r="T15" s="36">
        <v>5</v>
      </c>
      <c r="U15" s="36">
        <v>5</v>
      </c>
      <c r="V15" s="54">
        <v>458.33</v>
      </c>
      <c r="W15" s="41">
        <v>458.33</v>
      </c>
      <c r="X15" s="41">
        <v>0</v>
      </c>
      <c r="Y15" s="41">
        <v>458.33</v>
      </c>
      <c r="Z15" s="41">
        <v>458.33</v>
      </c>
      <c r="AA15" s="41">
        <v>458.33</v>
      </c>
      <c r="AB15" s="17">
        <v>0</v>
      </c>
      <c r="AC15" s="30" t="s">
        <v>49</v>
      </c>
      <c r="AD15" s="30" t="s">
        <v>50</v>
      </c>
      <c r="AE15" s="30">
        <v>0</v>
      </c>
      <c r="AF15" s="30">
        <v>0</v>
      </c>
      <c r="AG15" s="30">
        <v>0</v>
      </c>
      <c r="AH15" s="30" t="s">
        <v>51</v>
      </c>
      <c r="AI15" s="30" t="s">
        <v>50</v>
      </c>
    </row>
    <row r="16" spans="1:146" s="3" customFormat="1" ht="45" x14ac:dyDescent="0.25">
      <c r="A16" s="54">
        <f t="shared" si="7"/>
        <v>9</v>
      </c>
      <c r="B16" s="86" t="s">
        <v>76</v>
      </c>
      <c r="C16" s="22" t="s">
        <v>77</v>
      </c>
      <c r="D16" s="19" t="s">
        <v>48</v>
      </c>
      <c r="E16" s="19" t="s">
        <v>75</v>
      </c>
      <c r="F16" s="20">
        <v>43403</v>
      </c>
      <c r="G16" s="20">
        <v>43403</v>
      </c>
      <c r="H16" s="20">
        <v>43411</v>
      </c>
      <c r="I16" s="20">
        <v>43411</v>
      </c>
      <c r="J16" s="20">
        <v>44271</v>
      </c>
      <c r="K16" s="20">
        <v>44271</v>
      </c>
      <c r="L16" s="20">
        <v>44271</v>
      </c>
      <c r="M16" s="20">
        <v>44271</v>
      </c>
      <c r="N16" s="20">
        <v>44271</v>
      </c>
      <c r="O16" s="21">
        <f t="shared" si="8"/>
        <v>860</v>
      </c>
      <c r="P16" s="21">
        <f t="shared" si="19"/>
        <v>868</v>
      </c>
      <c r="Q16" s="21">
        <f t="shared" ref="Q16" si="21">(N16-G16)-(I16-H16)-(N16-M16)</f>
        <v>868</v>
      </c>
      <c r="R16" s="19">
        <v>1</v>
      </c>
      <c r="S16" s="19">
        <v>0</v>
      </c>
      <c r="T16" s="36">
        <v>15</v>
      </c>
      <c r="U16" s="36">
        <v>15</v>
      </c>
      <c r="V16" s="54">
        <v>458.33</v>
      </c>
      <c r="W16" s="41">
        <v>458.33</v>
      </c>
      <c r="X16" s="41">
        <v>0</v>
      </c>
      <c r="Y16" s="41">
        <v>458.33</v>
      </c>
      <c r="Z16" s="41">
        <v>458.33</v>
      </c>
      <c r="AA16" s="41">
        <v>458.33</v>
      </c>
      <c r="AB16" s="17">
        <v>0</v>
      </c>
      <c r="AC16" s="30" t="s">
        <v>49</v>
      </c>
      <c r="AD16" s="30" t="s">
        <v>50</v>
      </c>
      <c r="AE16" s="30">
        <v>0</v>
      </c>
      <c r="AF16" s="30">
        <v>0</v>
      </c>
      <c r="AG16" s="30">
        <v>0</v>
      </c>
      <c r="AH16" s="30" t="s">
        <v>51</v>
      </c>
      <c r="AI16" s="30" t="s">
        <v>50</v>
      </c>
    </row>
    <row r="17" spans="1:35" s="3" customFormat="1" ht="60" x14ac:dyDescent="0.25">
      <c r="A17" s="55">
        <f t="shared" si="7"/>
        <v>10</v>
      </c>
      <c r="B17" s="86" t="s">
        <v>88</v>
      </c>
      <c r="C17" s="22" t="s">
        <v>89</v>
      </c>
      <c r="D17" s="19" t="s">
        <v>48</v>
      </c>
      <c r="E17" s="19" t="s">
        <v>90</v>
      </c>
      <c r="F17" s="20">
        <v>44301</v>
      </c>
      <c r="G17" s="20">
        <v>44301</v>
      </c>
      <c r="H17" s="20">
        <v>44301</v>
      </c>
      <c r="I17" s="20">
        <v>44301</v>
      </c>
      <c r="J17" s="20">
        <v>44349</v>
      </c>
      <c r="K17" s="20">
        <v>44349</v>
      </c>
      <c r="L17" s="20">
        <v>44349</v>
      </c>
      <c r="M17" s="20">
        <v>44349</v>
      </c>
      <c r="N17" s="20">
        <v>44349</v>
      </c>
      <c r="O17" s="21">
        <f t="shared" ref="O17" si="22">K17-I17</f>
        <v>48</v>
      </c>
      <c r="P17" s="21">
        <f t="shared" ref="P17" si="23">(K17-G17)-(I17-H17)</f>
        <v>48</v>
      </c>
      <c r="Q17" s="21">
        <f t="shared" ref="Q17" si="24">(N17-G17)-(I17-H17)-(N17-M17)</f>
        <v>48</v>
      </c>
      <c r="R17" s="19">
        <v>1</v>
      </c>
      <c r="S17" s="19">
        <v>0</v>
      </c>
      <c r="T17" s="36">
        <v>15</v>
      </c>
      <c r="U17" s="36">
        <v>15</v>
      </c>
      <c r="V17" s="54">
        <v>458.33</v>
      </c>
      <c r="W17" s="42">
        <v>458.33</v>
      </c>
      <c r="X17" s="42">
        <v>0</v>
      </c>
      <c r="Y17" s="42">
        <v>458.33</v>
      </c>
      <c r="Z17" s="42">
        <v>458.33</v>
      </c>
      <c r="AA17" s="42">
        <v>458.33</v>
      </c>
      <c r="AB17" s="17">
        <v>0</v>
      </c>
      <c r="AC17" s="30" t="s">
        <v>49</v>
      </c>
      <c r="AD17" s="30" t="s">
        <v>50</v>
      </c>
      <c r="AE17" s="30">
        <v>0</v>
      </c>
      <c r="AF17" s="30">
        <v>0</v>
      </c>
      <c r="AG17" s="30">
        <v>0</v>
      </c>
      <c r="AH17" s="30" t="s">
        <v>51</v>
      </c>
      <c r="AI17" s="30" t="s">
        <v>50</v>
      </c>
    </row>
    <row r="18" spans="1:35" s="3" customFormat="1" ht="45" x14ac:dyDescent="0.25">
      <c r="A18" s="54">
        <f t="shared" si="7"/>
        <v>11</v>
      </c>
      <c r="B18" s="86" t="s">
        <v>91</v>
      </c>
      <c r="C18" s="22" t="s">
        <v>92</v>
      </c>
      <c r="D18" s="19" t="s">
        <v>48</v>
      </c>
      <c r="E18" s="19" t="s">
        <v>93</v>
      </c>
      <c r="F18" s="20">
        <v>43784</v>
      </c>
      <c r="G18" s="20">
        <v>43787</v>
      </c>
      <c r="H18" s="20">
        <v>43787</v>
      </c>
      <c r="I18" s="20">
        <v>43787</v>
      </c>
      <c r="J18" s="20">
        <v>44344</v>
      </c>
      <c r="K18" s="20">
        <v>44344</v>
      </c>
      <c r="L18" s="20">
        <v>44344</v>
      </c>
      <c r="M18" s="20">
        <v>44344</v>
      </c>
      <c r="N18" s="20">
        <v>44344</v>
      </c>
      <c r="O18" s="21">
        <f t="shared" ref="O18" si="25">K18-I18</f>
        <v>557</v>
      </c>
      <c r="P18" s="21">
        <f t="shared" ref="P18" si="26">(K18-G18)-(I18-H18)</f>
        <v>557</v>
      </c>
      <c r="Q18" s="21">
        <f t="shared" ref="Q18" si="27">(N18-G18)-(I18-H18)-(N18-M18)</f>
        <v>557</v>
      </c>
      <c r="R18" s="19">
        <v>1</v>
      </c>
      <c r="S18" s="19">
        <v>0</v>
      </c>
      <c r="T18" s="36">
        <v>15</v>
      </c>
      <c r="U18" s="36">
        <v>15</v>
      </c>
      <c r="V18" s="54">
        <v>458.33</v>
      </c>
      <c r="W18" s="42">
        <v>458.33</v>
      </c>
      <c r="X18" s="42">
        <v>0</v>
      </c>
      <c r="Y18" s="42">
        <v>458.33</v>
      </c>
      <c r="Z18" s="42">
        <v>458.33</v>
      </c>
      <c r="AA18" s="42">
        <v>458.33</v>
      </c>
      <c r="AB18" s="17">
        <v>0</v>
      </c>
      <c r="AC18" s="30" t="s">
        <v>49</v>
      </c>
      <c r="AD18" s="30" t="s">
        <v>50</v>
      </c>
      <c r="AE18" s="30">
        <v>0</v>
      </c>
      <c r="AF18" s="30">
        <v>0</v>
      </c>
      <c r="AG18" s="30">
        <v>0</v>
      </c>
      <c r="AH18" s="30" t="s">
        <v>51</v>
      </c>
      <c r="AI18" s="30" t="s">
        <v>50</v>
      </c>
    </row>
    <row r="19" spans="1:35" s="3" customFormat="1" ht="60" x14ac:dyDescent="0.25">
      <c r="A19" s="54">
        <f t="shared" si="7"/>
        <v>12</v>
      </c>
      <c r="B19" s="50" t="s">
        <v>94</v>
      </c>
      <c r="C19" s="22" t="s">
        <v>95</v>
      </c>
      <c r="D19" s="19" t="s">
        <v>48</v>
      </c>
      <c r="E19" s="19" t="s">
        <v>96</v>
      </c>
      <c r="F19" s="20">
        <v>44137</v>
      </c>
      <c r="G19" s="20">
        <v>44137</v>
      </c>
      <c r="H19" s="20">
        <v>44138</v>
      </c>
      <c r="I19" s="20">
        <v>44138</v>
      </c>
      <c r="J19" s="20">
        <v>44307</v>
      </c>
      <c r="K19" s="20">
        <v>44307</v>
      </c>
      <c r="L19" s="20">
        <v>44307</v>
      </c>
      <c r="M19" s="20">
        <v>44307</v>
      </c>
      <c r="N19" s="20">
        <v>44307</v>
      </c>
      <c r="O19" s="21">
        <f t="shared" ref="O19" si="28">K19-I19</f>
        <v>169</v>
      </c>
      <c r="P19" s="21">
        <f t="shared" ref="P19" si="29">(K19-G19)-(I19-H19)</f>
        <v>170</v>
      </c>
      <c r="Q19" s="21">
        <f t="shared" ref="Q19" si="30">(N19-G19)-(I19-H19)-(N19-M19)</f>
        <v>170</v>
      </c>
      <c r="R19" s="19">
        <v>1</v>
      </c>
      <c r="S19" s="19">
        <v>0</v>
      </c>
      <c r="T19" s="36">
        <v>15</v>
      </c>
      <c r="U19" s="36">
        <v>15</v>
      </c>
      <c r="V19" s="54">
        <v>458.33</v>
      </c>
      <c r="W19" s="42">
        <v>458.33</v>
      </c>
      <c r="X19" s="42">
        <v>0</v>
      </c>
      <c r="Y19" s="42">
        <v>458.33</v>
      </c>
      <c r="Z19" s="42">
        <v>458.33</v>
      </c>
      <c r="AA19" s="42">
        <v>458.33</v>
      </c>
      <c r="AB19" s="17">
        <v>0</v>
      </c>
      <c r="AC19" s="30" t="s">
        <v>49</v>
      </c>
      <c r="AD19" s="30" t="s">
        <v>50</v>
      </c>
      <c r="AE19" s="30">
        <v>0</v>
      </c>
      <c r="AF19" s="30">
        <v>0</v>
      </c>
      <c r="AG19" s="30">
        <v>0</v>
      </c>
      <c r="AH19" s="30" t="s">
        <v>51</v>
      </c>
      <c r="AI19" s="30" t="s">
        <v>50</v>
      </c>
    </row>
    <row r="20" spans="1:35" s="3" customFormat="1" ht="60" x14ac:dyDescent="0.25">
      <c r="A20" s="54">
        <f t="shared" si="7"/>
        <v>13</v>
      </c>
      <c r="B20" s="86" t="s">
        <v>97</v>
      </c>
      <c r="C20" s="22" t="s">
        <v>98</v>
      </c>
      <c r="D20" s="19" t="s">
        <v>48</v>
      </c>
      <c r="E20" s="19" t="s">
        <v>99</v>
      </c>
      <c r="F20" s="20">
        <v>44168</v>
      </c>
      <c r="G20" s="20">
        <v>44168</v>
      </c>
      <c r="H20" s="20">
        <v>44174</v>
      </c>
      <c r="I20" s="20">
        <v>44174</v>
      </c>
      <c r="J20" s="20">
        <v>44348</v>
      </c>
      <c r="K20" s="20">
        <v>44348</v>
      </c>
      <c r="L20" s="20">
        <v>44348</v>
      </c>
      <c r="M20" s="20">
        <v>44348</v>
      </c>
      <c r="N20" s="20">
        <v>44348</v>
      </c>
      <c r="O20" s="21">
        <f t="shared" ref="O20" si="31">K20-I20</f>
        <v>174</v>
      </c>
      <c r="P20" s="21">
        <f t="shared" ref="P20" si="32">(K20-G20)-(I20-H20)</f>
        <v>180</v>
      </c>
      <c r="Q20" s="21">
        <f t="shared" ref="Q20" si="33">(N20-G20)-(I20-H20)-(N20-M20)</f>
        <v>180</v>
      </c>
      <c r="R20" s="19">
        <v>1</v>
      </c>
      <c r="S20" s="19">
        <v>0</v>
      </c>
      <c r="T20" s="36">
        <v>5</v>
      </c>
      <c r="U20" s="36">
        <v>5</v>
      </c>
      <c r="V20" s="54">
        <v>458.33</v>
      </c>
      <c r="W20" s="42">
        <v>458.33</v>
      </c>
      <c r="X20" s="42">
        <v>0</v>
      </c>
      <c r="Y20" s="42">
        <v>458.33</v>
      </c>
      <c r="Z20" s="42">
        <v>458.33</v>
      </c>
      <c r="AA20" s="42">
        <v>458.33</v>
      </c>
      <c r="AB20" s="17">
        <v>0</v>
      </c>
      <c r="AC20" s="30" t="s">
        <v>49</v>
      </c>
      <c r="AD20" s="30" t="s">
        <v>50</v>
      </c>
      <c r="AE20" s="30">
        <v>0</v>
      </c>
      <c r="AF20" s="30">
        <v>0</v>
      </c>
      <c r="AG20" s="30">
        <v>0</v>
      </c>
      <c r="AH20" s="30" t="s">
        <v>51</v>
      </c>
      <c r="AI20" s="30" t="s">
        <v>50</v>
      </c>
    </row>
    <row r="21" spans="1:35" s="3" customFormat="1" ht="60" x14ac:dyDescent="0.25">
      <c r="A21" s="54">
        <f t="shared" si="7"/>
        <v>14</v>
      </c>
      <c r="B21" s="86" t="s">
        <v>100</v>
      </c>
      <c r="C21" s="22" t="s">
        <v>101</v>
      </c>
      <c r="D21" s="19" t="s">
        <v>48</v>
      </c>
      <c r="E21" s="19" t="s">
        <v>102</v>
      </c>
      <c r="F21" s="20">
        <v>44168</v>
      </c>
      <c r="G21" s="20">
        <v>44168</v>
      </c>
      <c r="H21" s="20">
        <v>44174</v>
      </c>
      <c r="I21" s="20">
        <v>44174</v>
      </c>
      <c r="J21" s="20">
        <v>44348</v>
      </c>
      <c r="K21" s="20">
        <v>44348</v>
      </c>
      <c r="L21" s="20">
        <v>44348</v>
      </c>
      <c r="M21" s="20">
        <v>44348</v>
      </c>
      <c r="N21" s="20">
        <v>44348</v>
      </c>
      <c r="O21" s="21">
        <f t="shared" ref="O21" si="34">K21-I21</f>
        <v>174</v>
      </c>
      <c r="P21" s="21">
        <f t="shared" ref="P21" si="35">(K21-G21)-(I21-H21)</f>
        <v>180</v>
      </c>
      <c r="Q21" s="21">
        <f t="shared" ref="Q21" si="36">(N21-G21)-(I21-H21)-(N21-M21)</f>
        <v>180</v>
      </c>
      <c r="R21" s="19">
        <v>1</v>
      </c>
      <c r="S21" s="19">
        <v>0</v>
      </c>
      <c r="T21" s="36">
        <v>5</v>
      </c>
      <c r="U21" s="36">
        <v>5</v>
      </c>
      <c r="V21" s="54">
        <v>458.33</v>
      </c>
      <c r="W21" s="42">
        <v>458.33</v>
      </c>
      <c r="X21" s="42">
        <v>0</v>
      </c>
      <c r="Y21" s="42">
        <v>458.33</v>
      </c>
      <c r="Z21" s="42">
        <v>458.33</v>
      </c>
      <c r="AA21" s="42">
        <v>458.33</v>
      </c>
      <c r="AB21" s="17">
        <v>0</v>
      </c>
      <c r="AC21" s="30" t="s">
        <v>49</v>
      </c>
      <c r="AD21" s="30" t="s">
        <v>50</v>
      </c>
      <c r="AE21" s="30">
        <v>0</v>
      </c>
      <c r="AF21" s="30">
        <v>0</v>
      </c>
      <c r="AG21" s="30">
        <v>0</v>
      </c>
      <c r="AH21" s="30" t="s">
        <v>51</v>
      </c>
      <c r="AI21" s="30" t="s">
        <v>50</v>
      </c>
    </row>
    <row r="22" spans="1:35" s="3" customFormat="1" ht="45" x14ac:dyDescent="0.25">
      <c r="A22" s="54">
        <f t="shared" si="7"/>
        <v>15</v>
      </c>
      <c r="B22" s="86" t="s">
        <v>104</v>
      </c>
      <c r="C22" s="22" t="s">
        <v>105</v>
      </c>
      <c r="D22" s="19" t="s">
        <v>48</v>
      </c>
      <c r="E22" s="19" t="s">
        <v>106</v>
      </c>
      <c r="F22" s="20">
        <v>44175</v>
      </c>
      <c r="G22" s="20">
        <v>44175</v>
      </c>
      <c r="H22" s="20">
        <v>44179</v>
      </c>
      <c r="I22" s="20">
        <v>44179</v>
      </c>
      <c r="J22" s="20">
        <v>44334</v>
      </c>
      <c r="K22" s="20">
        <v>44334</v>
      </c>
      <c r="L22" s="20">
        <v>44334</v>
      </c>
      <c r="M22" s="20">
        <v>44334</v>
      </c>
      <c r="N22" s="20">
        <v>44334</v>
      </c>
      <c r="O22" s="21">
        <f t="shared" ref="O22" si="37">K22-I22</f>
        <v>155</v>
      </c>
      <c r="P22" s="21">
        <f t="shared" ref="P22" si="38">(K22-G22)-(I22-H22)</f>
        <v>159</v>
      </c>
      <c r="Q22" s="21">
        <f t="shared" ref="Q22" si="39">(N22-G22)-(I22-H22)-(N22-M22)</f>
        <v>159</v>
      </c>
      <c r="R22" s="19">
        <v>1</v>
      </c>
      <c r="S22" s="19">
        <v>0</v>
      </c>
      <c r="T22" s="36">
        <v>10</v>
      </c>
      <c r="U22" s="36">
        <v>15</v>
      </c>
      <c r="V22" s="54">
        <v>458.33</v>
      </c>
      <c r="W22" s="42">
        <v>458.33</v>
      </c>
      <c r="X22" s="42">
        <v>0</v>
      </c>
      <c r="Y22" s="42">
        <v>458.33</v>
      </c>
      <c r="Z22" s="42">
        <v>458.33</v>
      </c>
      <c r="AA22" s="42">
        <v>458.33</v>
      </c>
      <c r="AB22" s="17">
        <v>0</v>
      </c>
      <c r="AC22" s="30" t="s">
        <v>49</v>
      </c>
      <c r="AD22" s="30" t="s">
        <v>50</v>
      </c>
      <c r="AE22" s="30">
        <v>0</v>
      </c>
      <c r="AF22" s="30">
        <v>0</v>
      </c>
      <c r="AG22" s="30">
        <v>0</v>
      </c>
      <c r="AH22" s="30" t="s">
        <v>51</v>
      </c>
      <c r="AI22" s="30" t="s">
        <v>50</v>
      </c>
    </row>
    <row r="23" spans="1:35" s="3" customFormat="1" ht="45" x14ac:dyDescent="0.25">
      <c r="A23" s="54">
        <f t="shared" si="7"/>
        <v>16</v>
      </c>
      <c r="B23" s="86" t="s">
        <v>107</v>
      </c>
      <c r="C23" s="22" t="s">
        <v>108</v>
      </c>
      <c r="D23" s="19" t="s">
        <v>48</v>
      </c>
      <c r="E23" s="19" t="s">
        <v>109</v>
      </c>
      <c r="F23" s="52">
        <v>44237</v>
      </c>
      <c r="G23" s="20">
        <v>44237</v>
      </c>
      <c r="H23" s="20">
        <v>44242</v>
      </c>
      <c r="I23" s="20">
        <v>44242</v>
      </c>
      <c r="J23" s="20">
        <v>44362</v>
      </c>
      <c r="K23" s="20">
        <v>44362</v>
      </c>
      <c r="L23" s="20">
        <v>44362</v>
      </c>
      <c r="M23" s="20">
        <v>44362</v>
      </c>
      <c r="N23" s="20">
        <v>44362</v>
      </c>
      <c r="O23" s="21">
        <f t="shared" ref="O23" si="40">K23-I23</f>
        <v>120</v>
      </c>
      <c r="P23" s="21">
        <f t="shared" ref="P23" si="41">(K23-G23)-(I23-H23)</f>
        <v>125</v>
      </c>
      <c r="Q23" s="21">
        <f t="shared" ref="Q23" si="42">(N23-G23)-(I23-H23)-(N23-M23)</f>
        <v>125</v>
      </c>
      <c r="R23" s="19">
        <v>1</v>
      </c>
      <c r="S23" s="19">
        <v>0</v>
      </c>
      <c r="T23" s="36">
        <v>10</v>
      </c>
      <c r="U23" s="36">
        <v>15</v>
      </c>
      <c r="V23" s="54">
        <v>458.33</v>
      </c>
      <c r="W23" s="42">
        <v>458.33</v>
      </c>
      <c r="X23" s="42">
        <v>0</v>
      </c>
      <c r="Y23" s="42">
        <v>458.33</v>
      </c>
      <c r="Z23" s="42">
        <v>458.33</v>
      </c>
      <c r="AA23" s="42">
        <v>458.33</v>
      </c>
      <c r="AB23" s="17">
        <v>0</v>
      </c>
      <c r="AC23" s="30" t="s">
        <v>49</v>
      </c>
      <c r="AD23" s="30" t="s">
        <v>50</v>
      </c>
      <c r="AE23" s="30">
        <v>0</v>
      </c>
      <c r="AF23" s="30">
        <v>0</v>
      </c>
      <c r="AG23" s="30">
        <v>0</v>
      </c>
      <c r="AH23" s="30" t="s">
        <v>51</v>
      </c>
      <c r="AI23" s="30" t="s">
        <v>50</v>
      </c>
    </row>
    <row r="24" spans="1:35" s="3" customFormat="1" ht="45" x14ac:dyDescent="0.25">
      <c r="A24" s="54">
        <f t="shared" si="7"/>
        <v>17</v>
      </c>
      <c r="B24" s="86" t="s">
        <v>110</v>
      </c>
      <c r="C24" s="22" t="s">
        <v>111</v>
      </c>
      <c r="D24" s="19" t="s">
        <v>48</v>
      </c>
      <c r="E24" s="19" t="s">
        <v>112</v>
      </c>
      <c r="F24" s="52">
        <v>44242</v>
      </c>
      <c r="G24" s="20">
        <v>44242</v>
      </c>
      <c r="H24" s="20">
        <v>44242</v>
      </c>
      <c r="I24" s="20">
        <v>44242</v>
      </c>
      <c r="J24" s="20">
        <v>44312</v>
      </c>
      <c r="K24" s="20">
        <v>44312</v>
      </c>
      <c r="L24" s="20">
        <v>44312</v>
      </c>
      <c r="M24" s="20">
        <v>44312</v>
      </c>
      <c r="N24" s="20">
        <v>44312</v>
      </c>
      <c r="O24" s="21">
        <f t="shared" ref="O24" si="43">K24-I24</f>
        <v>70</v>
      </c>
      <c r="P24" s="21">
        <f t="shared" ref="P24" si="44">(K24-G24)-(I24-H24)</f>
        <v>70</v>
      </c>
      <c r="Q24" s="21">
        <f t="shared" ref="Q24" si="45">(N24-G24)-(I24-H24)-(N24-M24)</f>
        <v>70</v>
      </c>
      <c r="R24" s="19">
        <v>1</v>
      </c>
      <c r="S24" s="19">
        <v>0</v>
      </c>
      <c r="T24" s="36">
        <v>10</v>
      </c>
      <c r="U24" s="36">
        <v>15</v>
      </c>
      <c r="V24" s="54">
        <v>458.33</v>
      </c>
      <c r="W24" s="42">
        <v>458.33</v>
      </c>
      <c r="X24" s="42">
        <v>0</v>
      </c>
      <c r="Y24" s="42">
        <v>458.33</v>
      </c>
      <c r="Z24" s="42">
        <v>458.33</v>
      </c>
      <c r="AA24" s="42">
        <v>458.33</v>
      </c>
      <c r="AB24" s="17">
        <v>0</v>
      </c>
      <c r="AC24" s="30" t="s">
        <v>49</v>
      </c>
      <c r="AD24" s="30" t="s">
        <v>50</v>
      </c>
      <c r="AE24" s="30">
        <v>0</v>
      </c>
      <c r="AF24" s="30">
        <v>0</v>
      </c>
      <c r="AG24" s="30">
        <v>0</v>
      </c>
      <c r="AH24" s="30" t="s">
        <v>51</v>
      </c>
      <c r="AI24" s="30" t="s">
        <v>50</v>
      </c>
    </row>
    <row r="25" spans="1:35" s="3" customFormat="1" ht="60" x14ac:dyDescent="0.25">
      <c r="A25" s="54">
        <f t="shared" si="7"/>
        <v>18</v>
      </c>
      <c r="B25" s="86" t="s">
        <v>113</v>
      </c>
      <c r="C25" s="22" t="s">
        <v>114</v>
      </c>
      <c r="D25" s="19" t="s">
        <v>48</v>
      </c>
      <c r="E25" s="19" t="s">
        <v>115</v>
      </c>
      <c r="F25" s="52">
        <v>44247</v>
      </c>
      <c r="G25" s="20">
        <v>44247</v>
      </c>
      <c r="H25" s="20">
        <v>44251</v>
      </c>
      <c r="I25" s="20">
        <v>44251</v>
      </c>
      <c r="J25" s="20">
        <v>44312</v>
      </c>
      <c r="K25" s="20">
        <v>44312</v>
      </c>
      <c r="L25" s="20">
        <v>44312</v>
      </c>
      <c r="M25" s="20">
        <v>44312</v>
      </c>
      <c r="N25" s="20">
        <v>44312</v>
      </c>
      <c r="O25" s="21">
        <f t="shared" ref="O25" si="46">K25-I25</f>
        <v>61</v>
      </c>
      <c r="P25" s="21">
        <f t="shared" ref="P25" si="47">(K25-G25)-(I25-H25)</f>
        <v>65</v>
      </c>
      <c r="Q25" s="21">
        <f t="shared" ref="Q25" si="48">(N25-G25)-(I25-H25)-(N25-M25)</f>
        <v>65</v>
      </c>
      <c r="R25" s="19">
        <v>1</v>
      </c>
      <c r="S25" s="19">
        <v>0</v>
      </c>
      <c r="T25" s="36">
        <v>15</v>
      </c>
      <c r="U25" s="36">
        <v>15</v>
      </c>
      <c r="V25" s="54">
        <v>458.33</v>
      </c>
      <c r="W25" s="42">
        <v>458.33</v>
      </c>
      <c r="X25" s="42">
        <v>0</v>
      </c>
      <c r="Y25" s="42">
        <v>458.33</v>
      </c>
      <c r="Z25" s="42">
        <v>458.33</v>
      </c>
      <c r="AA25" s="42">
        <v>458.33</v>
      </c>
      <c r="AB25" s="17">
        <v>0</v>
      </c>
      <c r="AC25" s="30" t="s">
        <v>49</v>
      </c>
      <c r="AD25" s="30" t="s">
        <v>50</v>
      </c>
      <c r="AE25" s="30">
        <v>0</v>
      </c>
      <c r="AF25" s="30">
        <v>0</v>
      </c>
      <c r="AG25" s="30">
        <v>0</v>
      </c>
      <c r="AH25" s="30" t="s">
        <v>51</v>
      </c>
      <c r="AI25" s="30" t="s">
        <v>50</v>
      </c>
    </row>
    <row r="26" spans="1:35" s="3" customFormat="1" ht="60" x14ac:dyDescent="0.25">
      <c r="A26" s="54">
        <f t="shared" si="7"/>
        <v>19</v>
      </c>
      <c r="B26" s="86" t="s">
        <v>116</v>
      </c>
      <c r="C26" s="22" t="s">
        <v>117</v>
      </c>
      <c r="D26" s="19" t="s">
        <v>48</v>
      </c>
      <c r="E26" s="19" t="s">
        <v>118</v>
      </c>
      <c r="F26" s="52">
        <v>44271</v>
      </c>
      <c r="G26" s="20">
        <v>44271</v>
      </c>
      <c r="H26" s="20">
        <v>44272</v>
      </c>
      <c r="I26" s="20">
        <v>44272</v>
      </c>
      <c r="J26" s="20">
        <v>44322</v>
      </c>
      <c r="K26" s="20">
        <v>44322</v>
      </c>
      <c r="L26" s="20">
        <v>44322</v>
      </c>
      <c r="M26" s="20">
        <v>44322</v>
      </c>
      <c r="N26" s="20">
        <v>44322</v>
      </c>
      <c r="O26" s="21">
        <f t="shared" ref="O26:O27" si="49">K26-I26</f>
        <v>50</v>
      </c>
      <c r="P26" s="21">
        <f t="shared" ref="P26:P27" si="50">(K26-G26)-(I26-H26)</f>
        <v>51</v>
      </c>
      <c r="Q26" s="21">
        <f t="shared" ref="Q26:Q27" si="51">(N26-G26)-(I26-H26)-(N26-M26)</f>
        <v>51</v>
      </c>
      <c r="R26" s="19">
        <v>1</v>
      </c>
      <c r="S26" s="19">
        <v>0</v>
      </c>
      <c r="T26" s="36">
        <v>15</v>
      </c>
      <c r="U26" s="36">
        <v>15</v>
      </c>
      <c r="V26" s="54">
        <v>458.33</v>
      </c>
      <c r="W26" s="42">
        <v>458.33</v>
      </c>
      <c r="X26" s="42">
        <v>0</v>
      </c>
      <c r="Y26" s="42">
        <v>458.33</v>
      </c>
      <c r="Z26" s="42">
        <v>458.33</v>
      </c>
      <c r="AA26" s="42">
        <v>458.33</v>
      </c>
      <c r="AB26" s="17">
        <v>0</v>
      </c>
      <c r="AC26" s="30" t="s">
        <v>49</v>
      </c>
      <c r="AD26" s="30" t="s">
        <v>50</v>
      </c>
      <c r="AE26" s="30">
        <v>0</v>
      </c>
      <c r="AF26" s="30">
        <v>0</v>
      </c>
      <c r="AG26" s="30">
        <v>0</v>
      </c>
      <c r="AH26" s="30" t="s">
        <v>51</v>
      </c>
      <c r="AI26" s="30" t="s">
        <v>50</v>
      </c>
    </row>
    <row r="27" spans="1:35" s="3" customFormat="1" ht="45" x14ac:dyDescent="0.25">
      <c r="A27" s="54">
        <f t="shared" si="7"/>
        <v>20</v>
      </c>
      <c r="B27" s="86" t="s">
        <v>119</v>
      </c>
      <c r="C27" s="22" t="s">
        <v>120</v>
      </c>
      <c r="D27" s="19" t="s">
        <v>48</v>
      </c>
      <c r="E27" s="19" t="s">
        <v>121</v>
      </c>
      <c r="F27" s="52">
        <v>44278</v>
      </c>
      <c r="G27" s="20">
        <v>44278</v>
      </c>
      <c r="H27" s="20">
        <v>44279</v>
      </c>
      <c r="I27" s="20">
        <v>44279</v>
      </c>
      <c r="J27" s="20">
        <v>44322</v>
      </c>
      <c r="K27" s="20">
        <v>44322</v>
      </c>
      <c r="L27" s="20">
        <v>44322</v>
      </c>
      <c r="M27" s="20">
        <v>44322</v>
      </c>
      <c r="N27" s="20">
        <v>44322</v>
      </c>
      <c r="O27" s="21">
        <f t="shared" si="49"/>
        <v>43</v>
      </c>
      <c r="P27" s="21">
        <f t="shared" si="50"/>
        <v>44</v>
      </c>
      <c r="Q27" s="21">
        <f t="shared" si="51"/>
        <v>44</v>
      </c>
      <c r="R27" s="19">
        <v>1</v>
      </c>
      <c r="S27" s="19">
        <v>0</v>
      </c>
      <c r="T27" s="36">
        <v>15</v>
      </c>
      <c r="U27" s="36">
        <v>15</v>
      </c>
      <c r="V27" s="54">
        <v>458.33</v>
      </c>
      <c r="W27" s="42">
        <v>458.33</v>
      </c>
      <c r="X27" s="42">
        <v>0</v>
      </c>
      <c r="Y27" s="42">
        <v>458.33</v>
      </c>
      <c r="Z27" s="42">
        <v>458.33</v>
      </c>
      <c r="AA27" s="42">
        <v>458.33</v>
      </c>
      <c r="AB27" s="17">
        <v>0</v>
      </c>
      <c r="AC27" s="30" t="s">
        <v>49</v>
      </c>
      <c r="AD27" s="30" t="s">
        <v>50</v>
      </c>
      <c r="AE27" s="30">
        <v>0</v>
      </c>
      <c r="AF27" s="30">
        <v>0</v>
      </c>
      <c r="AG27" s="30">
        <v>0</v>
      </c>
      <c r="AH27" s="30" t="s">
        <v>51</v>
      </c>
      <c r="AI27" s="30" t="s">
        <v>50</v>
      </c>
    </row>
    <row r="28" spans="1:35" s="3" customFormat="1" ht="45" x14ac:dyDescent="0.25">
      <c r="A28" s="54">
        <f t="shared" si="7"/>
        <v>21</v>
      </c>
      <c r="B28" s="86" t="s">
        <v>122</v>
      </c>
      <c r="C28" s="22" t="s">
        <v>123</v>
      </c>
      <c r="D28" s="19" t="s">
        <v>48</v>
      </c>
      <c r="E28" s="19" t="s">
        <v>124</v>
      </c>
      <c r="F28" s="52">
        <v>44280</v>
      </c>
      <c r="G28" s="20">
        <v>44280</v>
      </c>
      <c r="H28" s="20">
        <v>44291</v>
      </c>
      <c r="I28" s="20">
        <v>44291</v>
      </c>
      <c r="J28" s="20">
        <v>44298</v>
      </c>
      <c r="K28" s="20">
        <v>44298</v>
      </c>
      <c r="L28" s="20">
        <v>44298</v>
      </c>
      <c r="M28" s="20">
        <v>44298</v>
      </c>
      <c r="N28" s="20">
        <v>44298</v>
      </c>
      <c r="O28" s="21">
        <f t="shared" ref="O28" si="52">K28-I28</f>
        <v>7</v>
      </c>
      <c r="P28" s="21">
        <f t="shared" ref="P28" si="53">(K28-G28)-(I28-H28)</f>
        <v>18</v>
      </c>
      <c r="Q28" s="21">
        <f t="shared" ref="Q28" si="54">(N28-G28)-(I28-H28)-(N28-M28)</f>
        <v>18</v>
      </c>
      <c r="R28" s="19">
        <v>1</v>
      </c>
      <c r="S28" s="19">
        <v>0</v>
      </c>
      <c r="T28" s="36">
        <v>10</v>
      </c>
      <c r="U28" s="36">
        <v>15</v>
      </c>
      <c r="V28" s="54">
        <v>458.33</v>
      </c>
      <c r="W28" s="42">
        <v>458.33</v>
      </c>
      <c r="X28" s="42">
        <v>0</v>
      </c>
      <c r="Y28" s="42">
        <v>458.33</v>
      </c>
      <c r="Z28" s="42">
        <v>458.33</v>
      </c>
      <c r="AA28" s="42">
        <v>458.33</v>
      </c>
      <c r="AB28" s="17">
        <v>0</v>
      </c>
      <c r="AC28" s="30" t="s">
        <v>49</v>
      </c>
      <c r="AD28" s="30" t="s">
        <v>50</v>
      </c>
      <c r="AE28" s="30">
        <v>0</v>
      </c>
      <c r="AF28" s="30">
        <v>0</v>
      </c>
      <c r="AG28" s="30">
        <v>0</v>
      </c>
      <c r="AH28" s="30" t="s">
        <v>51</v>
      </c>
      <c r="AI28" s="30" t="s">
        <v>50</v>
      </c>
    </row>
    <row r="29" spans="1:35" s="3" customFormat="1" ht="45" x14ac:dyDescent="0.25">
      <c r="A29" s="54">
        <f t="shared" si="7"/>
        <v>22</v>
      </c>
      <c r="B29" s="86" t="s">
        <v>125</v>
      </c>
      <c r="C29" s="22" t="s">
        <v>126</v>
      </c>
      <c r="D29" s="19" t="s">
        <v>48</v>
      </c>
      <c r="E29" s="19" t="s">
        <v>127</v>
      </c>
      <c r="F29" s="52">
        <v>44292</v>
      </c>
      <c r="G29" s="20">
        <v>44292</v>
      </c>
      <c r="H29" s="20">
        <v>44292</v>
      </c>
      <c r="I29" s="20">
        <v>44292</v>
      </c>
      <c r="J29" s="20">
        <v>44322</v>
      </c>
      <c r="K29" s="20">
        <v>44322</v>
      </c>
      <c r="L29" s="20">
        <v>44322</v>
      </c>
      <c r="M29" s="20">
        <v>44322</v>
      </c>
      <c r="N29" s="20">
        <v>44322</v>
      </c>
      <c r="O29" s="21">
        <f t="shared" ref="O29" si="55">K29-I29</f>
        <v>30</v>
      </c>
      <c r="P29" s="21">
        <f t="shared" ref="P29" si="56">(K29-G29)-(I29-H29)</f>
        <v>30</v>
      </c>
      <c r="Q29" s="21">
        <f t="shared" ref="Q29" si="57">(N29-G29)-(I29-H29)-(N29-M29)</f>
        <v>30</v>
      </c>
      <c r="R29" s="19">
        <v>1</v>
      </c>
      <c r="S29" s="19">
        <v>0</v>
      </c>
      <c r="T29" s="36">
        <v>10</v>
      </c>
      <c r="U29" s="36">
        <v>15</v>
      </c>
      <c r="V29" s="54">
        <v>458.33</v>
      </c>
      <c r="W29" s="42">
        <v>458.33</v>
      </c>
      <c r="X29" s="42">
        <v>0</v>
      </c>
      <c r="Y29" s="42">
        <v>458.33</v>
      </c>
      <c r="Z29" s="42">
        <v>458.33</v>
      </c>
      <c r="AA29" s="42">
        <v>458.33</v>
      </c>
      <c r="AB29" s="17">
        <v>0</v>
      </c>
      <c r="AC29" s="30" t="s">
        <v>49</v>
      </c>
      <c r="AD29" s="30" t="s">
        <v>50</v>
      </c>
      <c r="AE29" s="30">
        <v>0</v>
      </c>
      <c r="AF29" s="30">
        <v>0</v>
      </c>
      <c r="AG29" s="30">
        <v>0</v>
      </c>
      <c r="AH29" s="30" t="s">
        <v>51</v>
      </c>
      <c r="AI29" s="30" t="s">
        <v>50</v>
      </c>
    </row>
    <row r="30" spans="1:35" s="3" customFormat="1" ht="45" x14ac:dyDescent="0.25">
      <c r="A30" s="54">
        <f t="shared" si="7"/>
        <v>23</v>
      </c>
      <c r="B30" s="86" t="s">
        <v>134</v>
      </c>
      <c r="C30" s="22" t="s">
        <v>135</v>
      </c>
      <c r="D30" s="19" t="s">
        <v>48</v>
      </c>
      <c r="E30" s="19" t="s">
        <v>136</v>
      </c>
      <c r="F30" s="52">
        <v>44333</v>
      </c>
      <c r="G30" s="52">
        <v>44333</v>
      </c>
      <c r="H30" s="20">
        <v>44334</v>
      </c>
      <c r="I30" s="20">
        <v>44334</v>
      </c>
      <c r="J30" s="20">
        <v>44349</v>
      </c>
      <c r="K30" s="20">
        <v>44349</v>
      </c>
      <c r="L30" s="20">
        <v>44349</v>
      </c>
      <c r="M30" s="20">
        <v>44349</v>
      </c>
      <c r="N30" s="20">
        <v>44349</v>
      </c>
      <c r="O30" s="21">
        <f t="shared" ref="O30" si="58">K30-I30</f>
        <v>15</v>
      </c>
      <c r="P30" s="21">
        <f t="shared" ref="P30" si="59">(K30-G30)-(I30-H30)</f>
        <v>16</v>
      </c>
      <c r="Q30" s="21">
        <f t="shared" ref="Q30" si="60">(N30-G30)-(I30-H30)-(N30-M30)</f>
        <v>16</v>
      </c>
      <c r="R30" s="19">
        <v>1</v>
      </c>
      <c r="S30" s="19">
        <v>0</v>
      </c>
      <c r="T30" s="36">
        <v>5</v>
      </c>
      <c r="U30" s="36">
        <v>5</v>
      </c>
      <c r="V30" s="54">
        <v>458.33</v>
      </c>
      <c r="W30" s="53">
        <v>458.33</v>
      </c>
      <c r="X30" s="53">
        <v>0</v>
      </c>
      <c r="Y30" s="53">
        <v>458.33</v>
      </c>
      <c r="Z30" s="53">
        <v>458.33</v>
      </c>
      <c r="AA30" s="53">
        <v>458.33</v>
      </c>
      <c r="AB30" s="17">
        <v>0</v>
      </c>
      <c r="AC30" s="30" t="s">
        <v>49</v>
      </c>
      <c r="AD30" s="30" t="s">
        <v>50</v>
      </c>
      <c r="AE30" s="30">
        <v>0</v>
      </c>
      <c r="AF30" s="30">
        <v>0</v>
      </c>
      <c r="AG30" s="30">
        <v>0</v>
      </c>
      <c r="AH30" s="30" t="s">
        <v>51</v>
      </c>
      <c r="AI30" s="30" t="s">
        <v>50</v>
      </c>
    </row>
    <row r="31" spans="1:35" s="3" customFormat="1" ht="45" x14ac:dyDescent="0.25">
      <c r="A31" s="54">
        <f t="shared" si="7"/>
        <v>24</v>
      </c>
      <c r="B31" s="86" t="s">
        <v>128</v>
      </c>
      <c r="C31" s="22" t="s">
        <v>129</v>
      </c>
      <c r="D31" s="19" t="s">
        <v>48</v>
      </c>
      <c r="E31" s="19" t="s">
        <v>130</v>
      </c>
      <c r="F31" s="52">
        <v>44337</v>
      </c>
      <c r="G31" s="20">
        <v>44337</v>
      </c>
      <c r="H31" s="20">
        <v>44340</v>
      </c>
      <c r="I31" s="20">
        <v>44340</v>
      </c>
      <c r="J31" s="20">
        <v>44351</v>
      </c>
      <c r="K31" s="20">
        <v>44351</v>
      </c>
      <c r="L31" s="20">
        <v>44351</v>
      </c>
      <c r="M31" s="20">
        <v>44351</v>
      </c>
      <c r="N31" s="20">
        <v>44351</v>
      </c>
      <c r="O31" s="21">
        <f t="shared" ref="O31" si="61">K31-I31</f>
        <v>11</v>
      </c>
      <c r="P31" s="21">
        <f t="shared" ref="P31" si="62">(K31-G31)-(I31-H31)</f>
        <v>14</v>
      </c>
      <c r="Q31" s="21">
        <f t="shared" ref="Q31" si="63">(N31-G31)-(I31-H31)-(N31-M31)</f>
        <v>14</v>
      </c>
      <c r="R31" s="19">
        <v>1</v>
      </c>
      <c r="S31" s="19">
        <v>0</v>
      </c>
      <c r="T31" s="36">
        <v>15</v>
      </c>
      <c r="U31" s="36">
        <v>15</v>
      </c>
      <c r="V31" s="54">
        <v>458.33</v>
      </c>
      <c r="W31" s="42">
        <v>458.33</v>
      </c>
      <c r="X31" s="42">
        <v>0</v>
      </c>
      <c r="Y31" s="42">
        <v>458.33</v>
      </c>
      <c r="Z31" s="42">
        <v>458.33</v>
      </c>
      <c r="AA31" s="42">
        <v>458.33</v>
      </c>
      <c r="AB31" s="17">
        <v>0</v>
      </c>
      <c r="AC31" s="30" t="s">
        <v>49</v>
      </c>
      <c r="AD31" s="30" t="s">
        <v>50</v>
      </c>
      <c r="AE31" s="30">
        <v>0</v>
      </c>
      <c r="AF31" s="30">
        <v>0</v>
      </c>
      <c r="AG31" s="30">
        <v>0</v>
      </c>
      <c r="AH31" s="30" t="s">
        <v>51</v>
      </c>
      <c r="AI31" s="30" t="s">
        <v>50</v>
      </c>
    </row>
    <row r="32" spans="1:35" s="3" customFormat="1" ht="45" x14ac:dyDescent="0.25">
      <c r="A32" s="54">
        <f t="shared" si="7"/>
        <v>25</v>
      </c>
      <c r="B32" s="86" t="s">
        <v>138</v>
      </c>
      <c r="C32" s="22" t="s">
        <v>139</v>
      </c>
      <c r="D32" s="19" t="s">
        <v>48</v>
      </c>
      <c r="E32" s="19" t="s">
        <v>140</v>
      </c>
      <c r="F32" s="52">
        <v>44232</v>
      </c>
      <c r="G32" s="20">
        <v>44232</v>
      </c>
      <c r="H32" s="20">
        <v>44235</v>
      </c>
      <c r="I32" s="20">
        <v>44251</v>
      </c>
      <c r="J32" s="20">
        <v>44413</v>
      </c>
      <c r="K32" s="20">
        <v>44413</v>
      </c>
      <c r="L32" s="20">
        <v>44413</v>
      </c>
      <c r="M32" s="20">
        <v>44413</v>
      </c>
      <c r="N32" s="20">
        <v>44413</v>
      </c>
      <c r="O32" s="21">
        <f t="shared" ref="O32" si="64">K32-I32</f>
        <v>162</v>
      </c>
      <c r="P32" s="21">
        <f t="shared" ref="P32" si="65">(K32-G32)-(I32-H32)</f>
        <v>165</v>
      </c>
      <c r="Q32" s="21">
        <f t="shared" ref="Q32" si="66">(N32-G32)-(I32-H32)-(N32-M32)</f>
        <v>165</v>
      </c>
      <c r="R32" s="19">
        <v>1</v>
      </c>
      <c r="S32" s="19">
        <v>0</v>
      </c>
      <c r="T32" s="36">
        <v>10</v>
      </c>
      <c r="U32" s="36">
        <v>15</v>
      </c>
      <c r="V32" s="54">
        <v>458.33</v>
      </c>
      <c r="W32" s="54">
        <v>458.33</v>
      </c>
      <c r="X32" s="54">
        <v>0</v>
      </c>
      <c r="Y32" s="54">
        <v>458.33</v>
      </c>
      <c r="Z32" s="54">
        <v>458.33</v>
      </c>
      <c r="AA32" s="54">
        <v>458.33</v>
      </c>
      <c r="AB32" s="17">
        <v>0</v>
      </c>
      <c r="AC32" s="30" t="s">
        <v>49</v>
      </c>
      <c r="AD32" s="30" t="s">
        <v>50</v>
      </c>
      <c r="AE32" s="30">
        <v>0</v>
      </c>
      <c r="AF32" s="30">
        <v>0</v>
      </c>
      <c r="AG32" s="30">
        <v>0</v>
      </c>
      <c r="AH32" s="30" t="s">
        <v>51</v>
      </c>
      <c r="AI32" s="30" t="s">
        <v>50</v>
      </c>
    </row>
    <row r="33" spans="1:35" s="3" customFormat="1" ht="45" x14ac:dyDescent="0.25">
      <c r="A33" s="54">
        <f t="shared" si="7"/>
        <v>26</v>
      </c>
      <c r="B33" s="86" t="s">
        <v>141</v>
      </c>
      <c r="C33" s="22" t="s">
        <v>142</v>
      </c>
      <c r="D33" s="19" t="s">
        <v>48</v>
      </c>
      <c r="E33" s="19" t="s">
        <v>143</v>
      </c>
      <c r="F33" s="52">
        <v>44237</v>
      </c>
      <c r="G33" s="20">
        <v>44237</v>
      </c>
      <c r="H33" s="20">
        <v>44237</v>
      </c>
      <c r="I33" s="20">
        <v>44237</v>
      </c>
      <c r="J33" s="20">
        <v>44468</v>
      </c>
      <c r="K33" s="20">
        <v>44468</v>
      </c>
      <c r="L33" s="20">
        <v>44468</v>
      </c>
      <c r="M33" s="20">
        <v>44468</v>
      </c>
      <c r="N33" s="20">
        <v>44468</v>
      </c>
      <c r="O33" s="21">
        <f t="shared" ref="O33" si="67">K33-I33</f>
        <v>231</v>
      </c>
      <c r="P33" s="21">
        <f t="shared" ref="P33" si="68">(K33-G33)-(I33-H33)</f>
        <v>231</v>
      </c>
      <c r="Q33" s="21">
        <f t="shared" ref="Q33" si="69">(N33-G33)-(I33-H33)-(N33-M33)</f>
        <v>231</v>
      </c>
      <c r="R33" s="19">
        <v>1</v>
      </c>
      <c r="S33" s="19">
        <v>0</v>
      </c>
      <c r="T33" s="36">
        <v>5</v>
      </c>
      <c r="U33" s="36">
        <v>10</v>
      </c>
      <c r="V33" s="54">
        <v>458.33</v>
      </c>
      <c r="W33" s="54">
        <v>458.33</v>
      </c>
      <c r="X33" s="54">
        <v>0</v>
      </c>
      <c r="Y33" s="54">
        <v>458.33</v>
      </c>
      <c r="Z33" s="54">
        <v>458.33</v>
      </c>
      <c r="AA33" s="54">
        <v>458.33</v>
      </c>
      <c r="AB33" s="17">
        <v>0</v>
      </c>
      <c r="AC33" s="30" t="s">
        <v>49</v>
      </c>
      <c r="AD33" s="30" t="s">
        <v>50</v>
      </c>
      <c r="AE33" s="30">
        <v>0</v>
      </c>
      <c r="AF33" s="30">
        <v>0</v>
      </c>
      <c r="AG33" s="30">
        <v>0</v>
      </c>
      <c r="AH33" s="30" t="s">
        <v>51</v>
      </c>
      <c r="AI33" s="30" t="s">
        <v>50</v>
      </c>
    </row>
    <row r="34" spans="1:35" s="3" customFormat="1" ht="45" x14ac:dyDescent="0.25">
      <c r="A34" s="54">
        <f t="shared" si="7"/>
        <v>27</v>
      </c>
      <c r="B34" s="86" t="s">
        <v>144</v>
      </c>
      <c r="C34" s="22" t="s">
        <v>145</v>
      </c>
      <c r="D34" s="19" t="s">
        <v>48</v>
      </c>
      <c r="E34" s="19" t="s">
        <v>146</v>
      </c>
      <c r="F34" s="52">
        <v>44309</v>
      </c>
      <c r="G34" s="20">
        <v>44309</v>
      </c>
      <c r="H34" s="20">
        <v>44314</v>
      </c>
      <c r="I34" s="20">
        <v>44321</v>
      </c>
      <c r="J34" s="20">
        <v>44417</v>
      </c>
      <c r="K34" s="20">
        <v>44417</v>
      </c>
      <c r="L34" s="20">
        <v>44417</v>
      </c>
      <c r="M34" s="20">
        <v>44417</v>
      </c>
      <c r="N34" s="20">
        <v>44417</v>
      </c>
      <c r="O34" s="21">
        <f t="shared" ref="O34" si="70">K34-I34</f>
        <v>96</v>
      </c>
      <c r="P34" s="21">
        <f t="shared" ref="P34" si="71">(K34-G34)-(I34-H34)</f>
        <v>101</v>
      </c>
      <c r="Q34" s="21">
        <f t="shared" ref="Q34" si="72">(N34-G34)-(I34-H34)-(N34-M34)</f>
        <v>101</v>
      </c>
      <c r="R34" s="19">
        <v>1</v>
      </c>
      <c r="S34" s="19">
        <v>0</v>
      </c>
      <c r="T34" s="36">
        <v>15</v>
      </c>
      <c r="U34" s="36">
        <v>15</v>
      </c>
      <c r="V34" s="54">
        <v>458.33</v>
      </c>
      <c r="W34" s="54">
        <v>458.33</v>
      </c>
      <c r="X34" s="54">
        <v>0</v>
      </c>
      <c r="Y34" s="54">
        <v>458.33</v>
      </c>
      <c r="Z34" s="54">
        <v>458.33</v>
      </c>
      <c r="AA34" s="54">
        <v>458.33</v>
      </c>
      <c r="AB34" s="17">
        <v>0</v>
      </c>
      <c r="AC34" s="30" t="s">
        <v>49</v>
      </c>
      <c r="AD34" s="30" t="s">
        <v>50</v>
      </c>
      <c r="AE34" s="30">
        <v>0</v>
      </c>
      <c r="AF34" s="30">
        <v>0</v>
      </c>
      <c r="AG34" s="30">
        <v>0</v>
      </c>
      <c r="AH34" s="30" t="s">
        <v>51</v>
      </c>
      <c r="AI34" s="30" t="s">
        <v>50</v>
      </c>
    </row>
    <row r="35" spans="1:35" s="3" customFormat="1" ht="45" x14ac:dyDescent="0.25">
      <c r="A35" s="54">
        <f t="shared" si="7"/>
        <v>28</v>
      </c>
      <c r="B35" s="86" t="s">
        <v>78</v>
      </c>
      <c r="C35" s="22" t="s">
        <v>79</v>
      </c>
      <c r="D35" s="19" t="s">
        <v>48</v>
      </c>
      <c r="E35" s="19" t="s">
        <v>147</v>
      </c>
      <c r="F35" s="52">
        <v>44309</v>
      </c>
      <c r="G35" s="20">
        <v>44309</v>
      </c>
      <c r="H35" s="20">
        <v>44314</v>
      </c>
      <c r="I35" s="20">
        <v>44321</v>
      </c>
      <c r="J35" s="20">
        <v>44334</v>
      </c>
      <c r="K35" s="20">
        <v>44334</v>
      </c>
      <c r="L35" s="20">
        <v>44334</v>
      </c>
      <c r="M35" s="20">
        <v>44334</v>
      </c>
      <c r="N35" s="20">
        <v>44334</v>
      </c>
      <c r="O35" s="21">
        <f t="shared" ref="O35" si="73">K35-I35</f>
        <v>13</v>
      </c>
      <c r="P35" s="21">
        <f t="shared" ref="P35" si="74">(K35-G35)-(I35-H35)</f>
        <v>18</v>
      </c>
      <c r="Q35" s="21">
        <f t="shared" ref="Q35" si="75">(N35-G35)-(I35-H35)-(N35-M35)</f>
        <v>18</v>
      </c>
      <c r="R35" s="19">
        <v>1</v>
      </c>
      <c r="S35" s="19">
        <v>0</v>
      </c>
      <c r="T35" s="36">
        <v>10</v>
      </c>
      <c r="U35" s="36">
        <v>15</v>
      </c>
      <c r="V35" s="54">
        <v>458.33</v>
      </c>
      <c r="W35" s="54">
        <v>458.33</v>
      </c>
      <c r="X35" s="54">
        <v>0</v>
      </c>
      <c r="Y35" s="54">
        <v>458.33</v>
      </c>
      <c r="Z35" s="54">
        <v>458.33</v>
      </c>
      <c r="AA35" s="54">
        <v>458.33</v>
      </c>
      <c r="AB35" s="17">
        <v>0</v>
      </c>
      <c r="AC35" s="30" t="s">
        <v>49</v>
      </c>
      <c r="AD35" s="30" t="s">
        <v>50</v>
      </c>
      <c r="AE35" s="30">
        <v>0</v>
      </c>
      <c r="AF35" s="30">
        <v>0</v>
      </c>
      <c r="AG35" s="30">
        <v>0</v>
      </c>
      <c r="AH35" s="30" t="s">
        <v>51</v>
      </c>
      <c r="AI35" s="30" t="s">
        <v>50</v>
      </c>
    </row>
    <row r="36" spans="1:35" s="3" customFormat="1" ht="60" x14ac:dyDescent="0.25">
      <c r="A36" s="54">
        <f t="shared" si="7"/>
        <v>29</v>
      </c>
      <c r="B36" s="86" t="s">
        <v>148</v>
      </c>
      <c r="C36" s="22" t="s">
        <v>149</v>
      </c>
      <c r="D36" s="19" t="s">
        <v>48</v>
      </c>
      <c r="E36" s="19" t="s">
        <v>150</v>
      </c>
      <c r="F36" s="52">
        <v>44315</v>
      </c>
      <c r="G36" s="20">
        <v>44315</v>
      </c>
      <c r="H36" s="20">
        <v>44321</v>
      </c>
      <c r="I36" s="20">
        <v>44321</v>
      </c>
      <c r="J36" s="20">
        <v>44468</v>
      </c>
      <c r="K36" s="20">
        <v>44468</v>
      </c>
      <c r="L36" s="20">
        <v>44468</v>
      </c>
      <c r="M36" s="20">
        <v>44468</v>
      </c>
      <c r="N36" s="20">
        <v>44468</v>
      </c>
      <c r="O36" s="21">
        <f t="shared" ref="O36" si="76">K36-I36</f>
        <v>147</v>
      </c>
      <c r="P36" s="21">
        <f t="shared" ref="P36" si="77">(K36-G36)-(I36-H36)</f>
        <v>153</v>
      </c>
      <c r="Q36" s="21">
        <f t="shared" ref="Q36" si="78">(N36-G36)-(I36-H36)-(N36-M36)</f>
        <v>153</v>
      </c>
      <c r="R36" s="19">
        <v>1</v>
      </c>
      <c r="S36" s="19">
        <v>0</v>
      </c>
      <c r="T36" s="36">
        <v>15</v>
      </c>
      <c r="U36" s="36">
        <v>15</v>
      </c>
      <c r="V36" s="54">
        <v>458.33</v>
      </c>
      <c r="W36" s="54">
        <v>458.33</v>
      </c>
      <c r="X36" s="54">
        <v>0</v>
      </c>
      <c r="Y36" s="54">
        <v>458.33</v>
      </c>
      <c r="Z36" s="54">
        <v>458.33</v>
      </c>
      <c r="AA36" s="54">
        <v>458.33</v>
      </c>
      <c r="AB36" s="17">
        <v>0</v>
      </c>
      <c r="AC36" s="30" t="s">
        <v>49</v>
      </c>
      <c r="AD36" s="30" t="s">
        <v>50</v>
      </c>
      <c r="AE36" s="30">
        <v>0</v>
      </c>
      <c r="AF36" s="30">
        <v>0</v>
      </c>
      <c r="AG36" s="30">
        <v>0</v>
      </c>
      <c r="AH36" s="30" t="s">
        <v>51</v>
      </c>
      <c r="AI36" s="30" t="s">
        <v>50</v>
      </c>
    </row>
    <row r="37" spans="1:35" s="3" customFormat="1" ht="60" x14ac:dyDescent="0.25">
      <c r="A37" s="54">
        <f t="shared" si="7"/>
        <v>30</v>
      </c>
      <c r="B37" s="86" t="s">
        <v>151</v>
      </c>
      <c r="C37" s="22" t="s">
        <v>152</v>
      </c>
      <c r="D37" s="19" t="s">
        <v>48</v>
      </c>
      <c r="E37" s="20" t="s">
        <v>153</v>
      </c>
      <c r="F37" s="44">
        <v>44327</v>
      </c>
      <c r="G37" s="44">
        <v>44327</v>
      </c>
      <c r="H37" s="20">
        <v>44327</v>
      </c>
      <c r="I37" s="20">
        <v>44329</v>
      </c>
      <c r="J37" s="20">
        <v>44403</v>
      </c>
      <c r="K37" s="20">
        <v>44403</v>
      </c>
      <c r="L37" s="20">
        <v>44403</v>
      </c>
      <c r="M37" s="20">
        <v>44403</v>
      </c>
      <c r="N37" s="20">
        <v>44403</v>
      </c>
      <c r="O37" s="21">
        <f t="shared" ref="O37" si="79">K37-I37</f>
        <v>74</v>
      </c>
      <c r="P37" s="21">
        <f t="shared" ref="P37" si="80">(K37-G37)-(I37-H37)</f>
        <v>74</v>
      </c>
      <c r="Q37" s="21">
        <f t="shared" ref="Q37" si="81">(N37-G37)-(I37-H37)-(N37-M37)</f>
        <v>74</v>
      </c>
      <c r="R37" s="19">
        <v>1</v>
      </c>
      <c r="S37" s="19">
        <v>0</v>
      </c>
      <c r="T37" s="36">
        <v>10</v>
      </c>
      <c r="U37" s="36">
        <v>10</v>
      </c>
      <c r="V37" s="54">
        <v>458.33</v>
      </c>
      <c r="W37" s="54">
        <v>458.33</v>
      </c>
      <c r="X37" s="54">
        <v>0</v>
      </c>
      <c r="Y37" s="54">
        <v>458.33</v>
      </c>
      <c r="Z37" s="54">
        <v>458.33</v>
      </c>
      <c r="AA37" s="54">
        <v>458.33</v>
      </c>
      <c r="AB37" s="17">
        <v>0</v>
      </c>
      <c r="AC37" s="30" t="s">
        <v>49</v>
      </c>
      <c r="AD37" s="30" t="s">
        <v>50</v>
      </c>
      <c r="AE37" s="30">
        <v>0</v>
      </c>
      <c r="AF37" s="30">
        <v>0</v>
      </c>
      <c r="AG37" s="30">
        <v>0</v>
      </c>
      <c r="AH37" s="30" t="s">
        <v>51</v>
      </c>
      <c r="AI37" s="30" t="s">
        <v>50</v>
      </c>
    </row>
    <row r="38" spans="1:35" s="3" customFormat="1" ht="45" x14ac:dyDescent="0.25">
      <c r="A38" s="54">
        <f t="shared" si="7"/>
        <v>31</v>
      </c>
      <c r="B38" s="86" t="s">
        <v>154</v>
      </c>
      <c r="C38" s="22" t="s">
        <v>155</v>
      </c>
      <c r="D38" s="19" t="s">
        <v>48</v>
      </c>
      <c r="E38" s="19" t="s">
        <v>156</v>
      </c>
      <c r="F38" s="52">
        <v>44328</v>
      </c>
      <c r="G38" s="20">
        <v>44328</v>
      </c>
      <c r="H38" s="20">
        <v>44328</v>
      </c>
      <c r="I38" s="20">
        <v>44331</v>
      </c>
      <c r="J38" s="20">
        <v>44389</v>
      </c>
      <c r="K38" s="20">
        <v>44389</v>
      </c>
      <c r="L38" s="20">
        <v>44389</v>
      </c>
      <c r="M38" s="20">
        <v>44389</v>
      </c>
      <c r="N38" s="20">
        <v>44389</v>
      </c>
      <c r="O38" s="21">
        <f t="shared" ref="O38" si="82">K38-I38</f>
        <v>58</v>
      </c>
      <c r="P38" s="21">
        <f t="shared" ref="P38" si="83">(K38-G38)-(I38-H38)</f>
        <v>58</v>
      </c>
      <c r="Q38" s="21">
        <f t="shared" ref="Q38" si="84">(N38-G38)-(I38-H38)-(N38-M38)</f>
        <v>58</v>
      </c>
      <c r="R38" s="19">
        <v>1</v>
      </c>
      <c r="S38" s="19">
        <v>0</v>
      </c>
      <c r="T38" s="36">
        <v>10</v>
      </c>
      <c r="U38" s="36">
        <v>15</v>
      </c>
      <c r="V38" s="54">
        <v>458.33</v>
      </c>
      <c r="W38" s="54">
        <v>458.33</v>
      </c>
      <c r="X38" s="54">
        <v>0</v>
      </c>
      <c r="Y38" s="54">
        <v>458.33</v>
      </c>
      <c r="Z38" s="54">
        <v>458.33</v>
      </c>
      <c r="AA38" s="54">
        <v>458.33</v>
      </c>
      <c r="AB38" s="17">
        <v>0</v>
      </c>
      <c r="AC38" s="30" t="s">
        <v>49</v>
      </c>
      <c r="AD38" s="30" t="s">
        <v>50</v>
      </c>
      <c r="AE38" s="30">
        <v>0</v>
      </c>
      <c r="AF38" s="30">
        <v>0</v>
      </c>
      <c r="AG38" s="30">
        <v>0</v>
      </c>
      <c r="AH38" s="30" t="s">
        <v>51</v>
      </c>
      <c r="AI38" s="30" t="s">
        <v>50</v>
      </c>
    </row>
    <row r="39" spans="1:35" s="3" customFormat="1" ht="45" x14ac:dyDescent="0.25">
      <c r="A39" s="54">
        <f t="shared" si="7"/>
        <v>32</v>
      </c>
      <c r="B39" s="86" t="s">
        <v>157</v>
      </c>
      <c r="C39" s="22" t="s">
        <v>158</v>
      </c>
      <c r="D39" s="19" t="s">
        <v>48</v>
      </c>
      <c r="E39" s="19" t="s">
        <v>159</v>
      </c>
      <c r="F39" s="52">
        <v>44328</v>
      </c>
      <c r="G39" s="20">
        <v>44328</v>
      </c>
      <c r="H39" s="20">
        <v>44333</v>
      </c>
      <c r="I39" s="20">
        <v>44335</v>
      </c>
      <c r="J39" s="20">
        <v>44413</v>
      </c>
      <c r="K39" s="20">
        <v>44413</v>
      </c>
      <c r="L39" s="20">
        <v>44413</v>
      </c>
      <c r="M39" s="20">
        <v>44413</v>
      </c>
      <c r="N39" s="20">
        <v>44413</v>
      </c>
      <c r="O39" s="21">
        <f t="shared" ref="O39" si="85">K39-I39</f>
        <v>78</v>
      </c>
      <c r="P39" s="21">
        <f t="shared" ref="P39" si="86">(K39-G39)-(I39-H39)</f>
        <v>83</v>
      </c>
      <c r="Q39" s="21">
        <f t="shared" ref="Q39" si="87">(N39-G39)-(I39-H39)-(N39-M39)</f>
        <v>83</v>
      </c>
      <c r="R39" s="19">
        <v>1</v>
      </c>
      <c r="S39" s="19">
        <v>0</v>
      </c>
      <c r="T39" s="36">
        <v>15</v>
      </c>
      <c r="U39" s="36">
        <v>15</v>
      </c>
      <c r="V39" s="54">
        <v>458.33</v>
      </c>
      <c r="W39" s="54">
        <v>458.33</v>
      </c>
      <c r="X39" s="54">
        <v>0</v>
      </c>
      <c r="Y39" s="54">
        <v>458.33</v>
      </c>
      <c r="Z39" s="54">
        <v>458.33</v>
      </c>
      <c r="AA39" s="54">
        <v>458.33</v>
      </c>
      <c r="AB39" s="17">
        <v>0</v>
      </c>
      <c r="AC39" s="30" t="s">
        <v>49</v>
      </c>
      <c r="AD39" s="30" t="s">
        <v>50</v>
      </c>
      <c r="AE39" s="30">
        <v>0</v>
      </c>
      <c r="AF39" s="30">
        <v>0</v>
      </c>
      <c r="AG39" s="30">
        <v>0</v>
      </c>
      <c r="AH39" s="30" t="s">
        <v>51</v>
      </c>
      <c r="AI39" s="30" t="s">
        <v>50</v>
      </c>
    </row>
    <row r="40" spans="1:35" s="3" customFormat="1" ht="45" x14ac:dyDescent="0.25">
      <c r="A40" s="54">
        <f t="shared" si="7"/>
        <v>33</v>
      </c>
      <c r="B40" s="86" t="s">
        <v>160</v>
      </c>
      <c r="C40" s="22" t="s">
        <v>161</v>
      </c>
      <c r="D40" s="19" t="s">
        <v>48</v>
      </c>
      <c r="E40" s="19" t="s">
        <v>162</v>
      </c>
      <c r="F40" s="52">
        <v>44340</v>
      </c>
      <c r="G40" s="20">
        <v>44340</v>
      </c>
      <c r="H40" s="20">
        <v>44341</v>
      </c>
      <c r="I40" s="20">
        <v>44344</v>
      </c>
      <c r="J40" s="20">
        <v>44427</v>
      </c>
      <c r="K40" s="20">
        <v>44427</v>
      </c>
      <c r="L40" s="20">
        <v>44427</v>
      </c>
      <c r="M40" s="20">
        <v>44427</v>
      </c>
      <c r="N40" s="20">
        <v>44427</v>
      </c>
      <c r="O40" s="21">
        <f t="shared" ref="O40" si="88">K40-I40</f>
        <v>83</v>
      </c>
      <c r="P40" s="21">
        <f t="shared" ref="P40" si="89">(K40-G40)-(I40-H40)</f>
        <v>84</v>
      </c>
      <c r="Q40" s="21">
        <f t="shared" ref="Q40" si="90">(N40-G40)-(I40-H40)-(N40-M40)</f>
        <v>84</v>
      </c>
      <c r="R40" s="19">
        <v>1</v>
      </c>
      <c r="S40" s="19">
        <v>0</v>
      </c>
      <c r="T40" s="36">
        <v>10</v>
      </c>
      <c r="U40" s="36">
        <v>15</v>
      </c>
      <c r="V40" s="54">
        <v>458.33</v>
      </c>
      <c r="W40" s="54">
        <v>458.33</v>
      </c>
      <c r="X40" s="54">
        <v>0</v>
      </c>
      <c r="Y40" s="54">
        <v>458.33</v>
      </c>
      <c r="Z40" s="54">
        <v>458.33</v>
      </c>
      <c r="AA40" s="54">
        <v>458.33</v>
      </c>
      <c r="AB40" s="17">
        <v>0</v>
      </c>
      <c r="AC40" s="30" t="s">
        <v>49</v>
      </c>
      <c r="AD40" s="30" t="s">
        <v>50</v>
      </c>
      <c r="AE40" s="30">
        <v>0</v>
      </c>
      <c r="AF40" s="30">
        <v>0</v>
      </c>
      <c r="AG40" s="30">
        <v>0</v>
      </c>
      <c r="AH40" s="30" t="s">
        <v>51</v>
      </c>
      <c r="AI40" s="30" t="s">
        <v>50</v>
      </c>
    </row>
    <row r="41" spans="1:35" s="3" customFormat="1" ht="45" x14ac:dyDescent="0.25">
      <c r="A41" s="54">
        <f t="shared" si="7"/>
        <v>34</v>
      </c>
      <c r="B41" s="86" t="s">
        <v>163</v>
      </c>
      <c r="C41" s="22" t="s">
        <v>164</v>
      </c>
      <c r="D41" s="19" t="s">
        <v>48</v>
      </c>
      <c r="E41" s="19" t="s">
        <v>165</v>
      </c>
      <c r="F41" s="52">
        <v>44347</v>
      </c>
      <c r="G41" s="20">
        <v>44347</v>
      </c>
      <c r="H41" s="20">
        <v>44348</v>
      </c>
      <c r="I41" s="20">
        <v>44348</v>
      </c>
      <c r="J41" s="20">
        <v>44467</v>
      </c>
      <c r="K41" s="20">
        <v>44467</v>
      </c>
      <c r="L41" s="20">
        <v>44467</v>
      </c>
      <c r="M41" s="20">
        <v>44467</v>
      </c>
      <c r="N41" s="20">
        <v>44467</v>
      </c>
      <c r="O41" s="21">
        <f t="shared" ref="O41" si="91">K41-I41</f>
        <v>119</v>
      </c>
      <c r="P41" s="21">
        <f t="shared" ref="P41" si="92">(K41-G41)-(I41-H41)</f>
        <v>120</v>
      </c>
      <c r="Q41" s="21">
        <f t="shared" ref="Q41" si="93">(N41-G41)-(I41-H41)-(N41-M41)</f>
        <v>120</v>
      </c>
      <c r="R41" s="19">
        <v>1</v>
      </c>
      <c r="S41" s="19">
        <v>0</v>
      </c>
      <c r="T41" s="36">
        <v>10</v>
      </c>
      <c r="U41" s="36">
        <v>10</v>
      </c>
      <c r="V41" s="54">
        <v>458.33</v>
      </c>
      <c r="W41" s="54">
        <v>458.33</v>
      </c>
      <c r="X41" s="54">
        <v>0</v>
      </c>
      <c r="Y41" s="54">
        <v>458.33</v>
      </c>
      <c r="Z41" s="54">
        <v>458.33</v>
      </c>
      <c r="AA41" s="54">
        <v>458.33</v>
      </c>
      <c r="AB41" s="17">
        <v>0</v>
      </c>
      <c r="AC41" s="30" t="s">
        <v>49</v>
      </c>
      <c r="AD41" s="30" t="s">
        <v>50</v>
      </c>
      <c r="AE41" s="30">
        <v>0</v>
      </c>
      <c r="AF41" s="30">
        <v>0</v>
      </c>
      <c r="AG41" s="30">
        <v>0</v>
      </c>
      <c r="AH41" s="30" t="s">
        <v>51</v>
      </c>
      <c r="AI41" s="30" t="s">
        <v>50</v>
      </c>
    </row>
    <row r="42" spans="1:35" s="3" customFormat="1" ht="30" x14ac:dyDescent="0.25">
      <c r="A42" s="54">
        <f t="shared" si="7"/>
        <v>35</v>
      </c>
      <c r="B42" s="86" t="s">
        <v>166</v>
      </c>
      <c r="C42" s="22" t="s">
        <v>167</v>
      </c>
      <c r="D42" s="19" t="s">
        <v>48</v>
      </c>
      <c r="E42" s="19" t="s">
        <v>168</v>
      </c>
      <c r="F42" s="52">
        <v>44355</v>
      </c>
      <c r="G42" s="20">
        <v>44355</v>
      </c>
      <c r="H42" s="20">
        <v>44358</v>
      </c>
      <c r="I42" s="20">
        <v>44358</v>
      </c>
      <c r="J42" s="20">
        <v>44390</v>
      </c>
      <c r="K42" s="20">
        <v>44390</v>
      </c>
      <c r="L42" s="20">
        <v>44390</v>
      </c>
      <c r="M42" s="20">
        <v>44390</v>
      </c>
      <c r="N42" s="20">
        <v>44390</v>
      </c>
      <c r="O42" s="21">
        <f t="shared" ref="O42" si="94">K42-I42</f>
        <v>32</v>
      </c>
      <c r="P42" s="21">
        <f t="shared" ref="P42" si="95">(K42-G42)-(I42-H42)</f>
        <v>35</v>
      </c>
      <c r="Q42" s="21">
        <f t="shared" ref="Q42" si="96">(N42-G42)-(I42-H42)-(N42-M42)</f>
        <v>35</v>
      </c>
      <c r="R42" s="19">
        <v>1</v>
      </c>
      <c r="S42" s="19">
        <v>0</v>
      </c>
      <c r="T42" s="36">
        <v>15</v>
      </c>
      <c r="U42" s="36">
        <v>15</v>
      </c>
      <c r="V42" s="54">
        <v>458.33</v>
      </c>
      <c r="W42" s="54">
        <v>458.33</v>
      </c>
      <c r="X42" s="54">
        <v>0</v>
      </c>
      <c r="Y42" s="54">
        <v>458.33</v>
      </c>
      <c r="Z42" s="54">
        <v>458.33</v>
      </c>
      <c r="AA42" s="54">
        <v>458.33</v>
      </c>
      <c r="AB42" s="17">
        <v>0</v>
      </c>
      <c r="AC42" s="30" t="s">
        <v>49</v>
      </c>
      <c r="AD42" s="30" t="s">
        <v>50</v>
      </c>
      <c r="AE42" s="30">
        <v>0</v>
      </c>
      <c r="AF42" s="30">
        <v>0</v>
      </c>
      <c r="AG42" s="30">
        <v>0</v>
      </c>
      <c r="AH42" s="30" t="s">
        <v>51</v>
      </c>
      <c r="AI42" s="30" t="s">
        <v>50</v>
      </c>
    </row>
    <row r="43" spans="1:35" s="3" customFormat="1" ht="45" x14ac:dyDescent="0.25">
      <c r="A43" s="54">
        <f t="shared" si="7"/>
        <v>36</v>
      </c>
      <c r="B43" s="86" t="s">
        <v>169</v>
      </c>
      <c r="C43" s="22" t="s">
        <v>170</v>
      </c>
      <c r="D43" s="19" t="s">
        <v>48</v>
      </c>
      <c r="E43" s="19" t="s">
        <v>171</v>
      </c>
      <c r="F43" s="52">
        <v>44356</v>
      </c>
      <c r="G43" s="20">
        <v>44356</v>
      </c>
      <c r="H43" s="20">
        <v>44362</v>
      </c>
      <c r="I43" s="20">
        <v>44370</v>
      </c>
      <c r="J43" s="20">
        <v>44426</v>
      </c>
      <c r="K43" s="20">
        <v>44426</v>
      </c>
      <c r="L43" s="20">
        <v>44426</v>
      </c>
      <c r="M43" s="20">
        <v>44426</v>
      </c>
      <c r="N43" s="20">
        <v>44426</v>
      </c>
      <c r="O43" s="21">
        <f t="shared" ref="O43" si="97">K43-I43</f>
        <v>56</v>
      </c>
      <c r="P43" s="21">
        <f t="shared" ref="P43" si="98">(K43-G43)-(I43-H43)</f>
        <v>62</v>
      </c>
      <c r="Q43" s="21">
        <f t="shared" ref="Q43" si="99">(N43-G43)-(I43-H43)-(N43-M43)</f>
        <v>62</v>
      </c>
      <c r="R43" s="19">
        <v>1</v>
      </c>
      <c r="S43" s="19">
        <v>0</v>
      </c>
      <c r="T43" s="36">
        <v>5</v>
      </c>
      <c r="U43" s="36">
        <v>5</v>
      </c>
      <c r="V43" s="54">
        <v>458.33</v>
      </c>
      <c r="W43" s="54">
        <v>458.33</v>
      </c>
      <c r="X43" s="54">
        <v>0</v>
      </c>
      <c r="Y43" s="54">
        <v>458.33</v>
      </c>
      <c r="Z43" s="54">
        <v>458.33</v>
      </c>
      <c r="AA43" s="54">
        <v>458.33</v>
      </c>
      <c r="AB43" s="17">
        <v>0</v>
      </c>
      <c r="AC43" s="30" t="s">
        <v>49</v>
      </c>
      <c r="AD43" s="30" t="s">
        <v>50</v>
      </c>
      <c r="AE43" s="30">
        <v>0</v>
      </c>
      <c r="AF43" s="30">
        <v>0</v>
      </c>
      <c r="AG43" s="30">
        <v>0</v>
      </c>
      <c r="AH43" s="30" t="s">
        <v>51</v>
      </c>
      <c r="AI43" s="30" t="s">
        <v>50</v>
      </c>
    </row>
    <row r="44" spans="1:35" s="3" customFormat="1" ht="45" x14ac:dyDescent="0.25">
      <c r="A44" s="54">
        <f t="shared" si="7"/>
        <v>37</v>
      </c>
      <c r="B44" s="86" t="s">
        <v>172</v>
      </c>
      <c r="C44" s="22" t="s">
        <v>173</v>
      </c>
      <c r="D44" s="19" t="s">
        <v>48</v>
      </c>
      <c r="E44" s="19" t="s">
        <v>174</v>
      </c>
      <c r="F44" s="52">
        <v>44368</v>
      </c>
      <c r="G44" s="52">
        <v>44368</v>
      </c>
      <c r="H44" s="20">
        <v>44382</v>
      </c>
      <c r="I44" s="20">
        <v>44385</v>
      </c>
      <c r="J44" s="20">
        <v>44411</v>
      </c>
      <c r="K44" s="20">
        <v>44411</v>
      </c>
      <c r="L44" s="20">
        <v>44411</v>
      </c>
      <c r="M44" s="20">
        <v>44411</v>
      </c>
      <c r="N44" s="20">
        <v>44411</v>
      </c>
      <c r="O44" s="21">
        <f t="shared" ref="O44" si="100">K44-I44</f>
        <v>26</v>
      </c>
      <c r="P44" s="21">
        <f t="shared" ref="P44" si="101">(K44-G44)-(I44-H44)</f>
        <v>40</v>
      </c>
      <c r="Q44" s="21">
        <f t="shared" ref="Q44" si="102">(N44-G44)-(I44-H44)-(N44-M44)</f>
        <v>40</v>
      </c>
      <c r="R44" s="19">
        <v>1</v>
      </c>
      <c r="S44" s="19">
        <v>0</v>
      </c>
      <c r="T44" s="36">
        <v>5</v>
      </c>
      <c r="U44" s="36">
        <v>5</v>
      </c>
      <c r="V44" s="54">
        <v>458.33</v>
      </c>
      <c r="W44" s="54">
        <v>458.33</v>
      </c>
      <c r="X44" s="54">
        <v>0</v>
      </c>
      <c r="Y44" s="54">
        <v>458.33</v>
      </c>
      <c r="Z44" s="54">
        <v>458.33</v>
      </c>
      <c r="AA44" s="54">
        <v>458.33</v>
      </c>
      <c r="AB44" s="17">
        <v>0</v>
      </c>
      <c r="AC44" s="30" t="s">
        <v>49</v>
      </c>
      <c r="AD44" s="30" t="s">
        <v>50</v>
      </c>
      <c r="AE44" s="30">
        <v>0</v>
      </c>
      <c r="AF44" s="30">
        <v>0</v>
      </c>
      <c r="AG44" s="30">
        <v>0</v>
      </c>
      <c r="AH44" s="30" t="s">
        <v>51</v>
      </c>
      <c r="AI44" s="30" t="s">
        <v>50</v>
      </c>
    </row>
    <row r="45" spans="1:35" s="3" customFormat="1" ht="45" x14ac:dyDescent="0.25">
      <c r="A45" s="54">
        <f t="shared" si="7"/>
        <v>38</v>
      </c>
      <c r="B45" s="86" t="s">
        <v>175</v>
      </c>
      <c r="C45" s="22" t="s">
        <v>176</v>
      </c>
      <c r="D45" s="19" t="s">
        <v>48</v>
      </c>
      <c r="E45" s="19" t="s">
        <v>177</v>
      </c>
      <c r="F45" s="52">
        <v>44370</v>
      </c>
      <c r="G45" s="20">
        <v>44370</v>
      </c>
      <c r="H45" s="20">
        <v>44382</v>
      </c>
      <c r="I45" s="20">
        <v>44382</v>
      </c>
      <c r="J45" s="20">
        <v>44390</v>
      </c>
      <c r="K45" s="20">
        <v>44390</v>
      </c>
      <c r="L45" s="20">
        <v>44390</v>
      </c>
      <c r="M45" s="20">
        <v>44390</v>
      </c>
      <c r="N45" s="20">
        <v>44390</v>
      </c>
      <c r="O45" s="21">
        <f t="shared" ref="O45" si="103">K45-I45</f>
        <v>8</v>
      </c>
      <c r="P45" s="21">
        <f t="shared" ref="P45" si="104">(K45-G45)-(I45-H45)</f>
        <v>20</v>
      </c>
      <c r="Q45" s="21">
        <f t="shared" ref="Q45" si="105">(N45-G45)-(I45-H45)-(N45-M45)</f>
        <v>20</v>
      </c>
      <c r="R45" s="19">
        <v>1</v>
      </c>
      <c r="S45" s="19">
        <v>0</v>
      </c>
      <c r="T45" s="36">
        <v>10</v>
      </c>
      <c r="U45" s="36">
        <v>15</v>
      </c>
      <c r="V45" s="54">
        <v>458.33</v>
      </c>
      <c r="W45" s="54">
        <v>458.33</v>
      </c>
      <c r="X45" s="54">
        <v>0</v>
      </c>
      <c r="Y45" s="54">
        <v>458.33</v>
      </c>
      <c r="Z45" s="54">
        <v>458.33</v>
      </c>
      <c r="AA45" s="54">
        <v>458.33</v>
      </c>
      <c r="AB45" s="17">
        <v>0</v>
      </c>
      <c r="AC45" s="30" t="s">
        <v>49</v>
      </c>
      <c r="AD45" s="30" t="s">
        <v>50</v>
      </c>
      <c r="AE45" s="30">
        <v>0</v>
      </c>
      <c r="AF45" s="30">
        <v>0</v>
      </c>
      <c r="AG45" s="30">
        <v>0</v>
      </c>
      <c r="AH45" s="30" t="s">
        <v>51</v>
      </c>
      <c r="AI45" s="30" t="s">
        <v>50</v>
      </c>
    </row>
    <row r="46" spans="1:35" s="3" customFormat="1" ht="45" x14ac:dyDescent="0.25">
      <c r="A46" s="54">
        <f t="shared" si="7"/>
        <v>39</v>
      </c>
      <c r="B46" s="86" t="s">
        <v>178</v>
      </c>
      <c r="C46" s="22" t="s">
        <v>179</v>
      </c>
      <c r="D46" s="19" t="s">
        <v>48</v>
      </c>
      <c r="E46" s="19" t="s">
        <v>180</v>
      </c>
      <c r="F46" s="52">
        <v>44371</v>
      </c>
      <c r="G46" s="20">
        <v>44371</v>
      </c>
      <c r="H46" s="20">
        <v>44383</v>
      </c>
      <c r="I46" s="20">
        <v>44383</v>
      </c>
      <c r="J46" s="20">
        <v>44439</v>
      </c>
      <c r="K46" s="20">
        <v>44439</v>
      </c>
      <c r="L46" s="20">
        <v>44439</v>
      </c>
      <c r="M46" s="20">
        <v>44439</v>
      </c>
      <c r="N46" s="20">
        <v>44439</v>
      </c>
      <c r="O46" s="21">
        <f t="shared" ref="O46" si="106">K46-I46</f>
        <v>56</v>
      </c>
      <c r="P46" s="21">
        <f t="shared" ref="P46" si="107">(K46-G46)-(I46-H46)</f>
        <v>68</v>
      </c>
      <c r="Q46" s="21">
        <f t="shared" ref="Q46" si="108">(N46-G46)-(I46-H46)-(N46-M46)</f>
        <v>68</v>
      </c>
      <c r="R46" s="19">
        <v>1</v>
      </c>
      <c r="S46" s="19">
        <v>0</v>
      </c>
      <c r="T46" s="36">
        <v>10</v>
      </c>
      <c r="U46" s="36">
        <v>10</v>
      </c>
      <c r="V46" s="54">
        <v>458.33</v>
      </c>
      <c r="W46" s="54">
        <v>458.33</v>
      </c>
      <c r="X46" s="54">
        <v>0</v>
      </c>
      <c r="Y46" s="54">
        <v>458.33</v>
      </c>
      <c r="Z46" s="54">
        <v>458.33</v>
      </c>
      <c r="AA46" s="54">
        <v>458.33</v>
      </c>
      <c r="AB46" s="17">
        <v>0</v>
      </c>
      <c r="AC46" s="30" t="s">
        <v>49</v>
      </c>
      <c r="AD46" s="30" t="s">
        <v>50</v>
      </c>
      <c r="AE46" s="30">
        <v>0</v>
      </c>
      <c r="AF46" s="30">
        <v>0</v>
      </c>
      <c r="AG46" s="30">
        <v>0</v>
      </c>
      <c r="AH46" s="30" t="s">
        <v>51</v>
      </c>
      <c r="AI46" s="30" t="s">
        <v>50</v>
      </c>
    </row>
    <row r="47" spans="1:35" s="3" customFormat="1" ht="45" x14ac:dyDescent="0.25">
      <c r="A47" s="54">
        <f t="shared" si="7"/>
        <v>40</v>
      </c>
      <c r="B47" s="86" t="s">
        <v>181</v>
      </c>
      <c r="C47" s="22" t="s">
        <v>182</v>
      </c>
      <c r="D47" s="19" t="s">
        <v>48</v>
      </c>
      <c r="E47" s="19" t="s">
        <v>183</v>
      </c>
      <c r="F47" s="52">
        <v>44389</v>
      </c>
      <c r="G47" s="20">
        <v>44389</v>
      </c>
      <c r="H47" s="20">
        <v>44399</v>
      </c>
      <c r="I47" s="20">
        <v>44399</v>
      </c>
      <c r="J47" s="20">
        <v>44417</v>
      </c>
      <c r="K47" s="20">
        <v>44417</v>
      </c>
      <c r="L47" s="20">
        <v>44417</v>
      </c>
      <c r="M47" s="20">
        <v>44417</v>
      </c>
      <c r="N47" s="20">
        <v>44417</v>
      </c>
      <c r="O47" s="21">
        <f t="shared" ref="O47" si="109">K47-I47</f>
        <v>18</v>
      </c>
      <c r="P47" s="21">
        <f t="shared" ref="P47" si="110">(K47-G47)-(I47-H47)</f>
        <v>28</v>
      </c>
      <c r="Q47" s="21">
        <f t="shared" ref="Q47" si="111">(N47-G47)-(I47-H47)-(N47-M47)</f>
        <v>28</v>
      </c>
      <c r="R47" s="19">
        <v>1</v>
      </c>
      <c r="S47" s="19">
        <v>0</v>
      </c>
      <c r="T47" s="36">
        <v>10</v>
      </c>
      <c r="U47" s="36">
        <v>15</v>
      </c>
      <c r="V47" s="54">
        <v>458.33</v>
      </c>
      <c r="W47" s="54">
        <v>458.33</v>
      </c>
      <c r="X47" s="54">
        <v>0</v>
      </c>
      <c r="Y47" s="54">
        <v>458.33</v>
      </c>
      <c r="Z47" s="54">
        <v>458.33</v>
      </c>
      <c r="AA47" s="54">
        <v>458.33</v>
      </c>
      <c r="AB47" s="17">
        <v>0</v>
      </c>
      <c r="AC47" s="30" t="s">
        <v>49</v>
      </c>
      <c r="AD47" s="30" t="s">
        <v>50</v>
      </c>
      <c r="AE47" s="30">
        <v>0</v>
      </c>
      <c r="AF47" s="30">
        <v>0</v>
      </c>
      <c r="AG47" s="30">
        <v>0</v>
      </c>
      <c r="AH47" s="30" t="s">
        <v>51</v>
      </c>
      <c r="AI47" s="30" t="s">
        <v>50</v>
      </c>
    </row>
    <row r="48" spans="1:35" s="3" customFormat="1" ht="45" x14ac:dyDescent="0.25">
      <c r="A48" s="54">
        <f t="shared" si="7"/>
        <v>41</v>
      </c>
      <c r="B48" s="86" t="s">
        <v>184</v>
      </c>
      <c r="C48" s="22" t="s">
        <v>185</v>
      </c>
      <c r="D48" s="19" t="s">
        <v>48</v>
      </c>
      <c r="E48" s="19" t="s">
        <v>186</v>
      </c>
      <c r="F48" s="52">
        <v>44389</v>
      </c>
      <c r="G48" s="20">
        <v>44389</v>
      </c>
      <c r="H48" s="20">
        <v>44399</v>
      </c>
      <c r="I48" s="20">
        <v>44399</v>
      </c>
      <c r="J48" s="20">
        <v>44468</v>
      </c>
      <c r="K48" s="20">
        <v>44468</v>
      </c>
      <c r="L48" s="20">
        <v>44468</v>
      </c>
      <c r="M48" s="20">
        <v>44468</v>
      </c>
      <c r="N48" s="20">
        <v>44468</v>
      </c>
      <c r="O48" s="21">
        <f t="shared" ref="O48" si="112">K48-I48</f>
        <v>69</v>
      </c>
      <c r="P48" s="21">
        <f t="shared" ref="P48" si="113">(K48-G48)-(I48-H48)</f>
        <v>79</v>
      </c>
      <c r="Q48" s="21">
        <f t="shared" ref="Q48" si="114">(N48-G48)-(I48-H48)-(N48-M48)</f>
        <v>79</v>
      </c>
      <c r="R48" s="19">
        <v>1</v>
      </c>
      <c r="S48" s="19">
        <v>0</v>
      </c>
      <c r="T48" s="36">
        <v>10</v>
      </c>
      <c r="U48" s="36">
        <v>15</v>
      </c>
      <c r="V48" s="54">
        <v>458.33</v>
      </c>
      <c r="W48" s="54">
        <v>458.33</v>
      </c>
      <c r="X48" s="54">
        <v>0</v>
      </c>
      <c r="Y48" s="54">
        <v>458.33</v>
      </c>
      <c r="Z48" s="54">
        <v>458.33</v>
      </c>
      <c r="AA48" s="54">
        <v>458.33</v>
      </c>
      <c r="AB48" s="17">
        <v>0</v>
      </c>
      <c r="AC48" s="30" t="s">
        <v>49</v>
      </c>
      <c r="AD48" s="30" t="s">
        <v>50</v>
      </c>
      <c r="AE48" s="30">
        <v>0</v>
      </c>
      <c r="AF48" s="30">
        <v>0</v>
      </c>
      <c r="AG48" s="30">
        <v>0</v>
      </c>
      <c r="AH48" s="30" t="s">
        <v>51</v>
      </c>
      <c r="AI48" s="30" t="s">
        <v>50</v>
      </c>
    </row>
    <row r="49" spans="1:35" s="3" customFormat="1" ht="45" x14ac:dyDescent="0.25">
      <c r="A49" s="54">
        <f t="shared" si="7"/>
        <v>42</v>
      </c>
      <c r="B49" s="86" t="s">
        <v>187</v>
      </c>
      <c r="C49" s="22" t="s">
        <v>188</v>
      </c>
      <c r="D49" s="19" t="s">
        <v>48</v>
      </c>
      <c r="E49" s="19" t="s">
        <v>189</v>
      </c>
      <c r="F49" s="52">
        <v>44410</v>
      </c>
      <c r="G49" s="20">
        <v>44410</v>
      </c>
      <c r="H49" s="20">
        <v>44411</v>
      </c>
      <c r="I49" s="20">
        <v>44414</v>
      </c>
      <c r="J49" s="20">
        <v>44449</v>
      </c>
      <c r="K49" s="20">
        <v>44449</v>
      </c>
      <c r="L49" s="20">
        <v>44449</v>
      </c>
      <c r="M49" s="20">
        <v>44449</v>
      </c>
      <c r="N49" s="20">
        <v>44449</v>
      </c>
      <c r="O49" s="21">
        <f t="shared" ref="O49" si="115">K49-I49</f>
        <v>35</v>
      </c>
      <c r="P49" s="21">
        <f t="shared" ref="P49" si="116">(K49-G49)-(I49-H49)</f>
        <v>36</v>
      </c>
      <c r="Q49" s="21">
        <f t="shared" ref="Q49" si="117">(N49-G49)-(I49-H49)-(N49-M49)</f>
        <v>36</v>
      </c>
      <c r="R49" s="19">
        <v>1</v>
      </c>
      <c r="S49" s="19">
        <v>0</v>
      </c>
      <c r="T49" s="36">
        <v>10</v>
      </c>
      <c r="U49" s="36">
        <v>15</v>
      </c>
      <c r="V49" s="54">
        <v>458.33</v>
      </c>
      <c r="W49" s="54">
        <v>458.33</v>
      </c>
      <c r="X49" s="54">
        <v>0</v>
      </c>
      <c r="Y49" s="54">
        <v>458.33</v>
      </c>
      <c r="Z49" s="54">
        <v>458.33</v>
      </c>
      <c r="AA49" s="54">
        <v>458.33</v>
      </c>
      <c r="AB49" s="17">
        <v>0</v>
      </c>
      <c r="AC49" s="30" t="s">
        <v>49</v>
      </c>
      <c r="AD49" s="30" t="s">
        <v>50</v>
      </c>
      <c r="AE49" s="30">
        <v>0</v>
      </c>
      <c r="AF49" s="30">
        <v>0</v>
      </c>
      <c r="AG49" s="30">
        <v>0</v>
      </c>
      <c r="AH49" s="30" t="s">
        <v>51</v>
      </c>
      <c r="AI49" s="30" t="s">
        <v>50</v>
      </c>
    </row>
    <row r="50" spans="1:35" s="3" customFormat="1" ht="45" x14ac:dyDescent="0.25">
      <c r="A50" s="54">
        <f t="shared" si="7"/>
        <v>43</v>
      </c>
      <c r="B50" s="86" t="s">
        <v>190</v>
      </c>
      <c r="C50" s="22" t="s">
        <v>191</v>
      </c>
      <c r="D50" s="19" t="s">
        <v>48</v>
      </c>
      <c r="E50" s="19" t="s">
        <v>192</v>
      </c>
      <c r="F50" s="52">
        <v>44413</v>
      </c>
      <c r="G50" s="20">
        <v>44413</v>
      </c>
      <c r="H50" s="20">
        <v>44413</v>
      </c>
      <c r="I50" s="20">
        <v>44419</v>
      </c>
      <c r="J50" s="20">
        <v>44420</v>
      </c>
      <c r="K50" s="20">
        <v>44420</v>
      </c>
      <c r="L50" s="20">
        <v>44420</v>
      </c>
      <c r="M50" s="20">
        <v>44420</v>
      </c>
      <c r="N50" s="20">
        <v>44420</v>
      </c>
      <c r="O50" s="21">
        <f t="shared" ref="O50" si="118">K50-I50</f>
        <v>1</v>
      </c>
      <c r="P50" s="21">
        <f t="shared" ref="P50" si="119">(K50-G50)-(I50-H50)</f>
        <v>1</v>
      </c>
      <c r="Q50" s="21">
        <f t="shared" ref="Q50" si="120">(N50-G50)-(I50-H50)-(N50-M50)</f>
        <v>1</v>
      </c>
      <c r="R50" s="19">
        <v>1</v>
      </c>
      <c r="S50" s="19">
        <v>0</v>
      </c>
      <c r="T50" s="36">
        <v>10</v>
      </c>
      <c r="U50" s="36">
        <v>15</v>
      </c>
      <c r="V50" s="54">
        <v>458.33</v>
      </c>
      <c r="W50" s="54">
        <v>458.33</v>
      </c>
      <c r="X50" s="54">
        <v>0</v>
      </c>
      <c r="Y50" s="54">
        <v>458.33</v>
      </c>
      <c r="Z50" s="54">
        <v>458.33</v>
      </c>
      <c r="AA50" s="54">
        <v>458.33</v>
      </c>
      <c r="AB50" s="17">
        <v>0</v>
      </c>
      <c r="AC50" s="30" t="s">
        <v>49</v>
      </c>
      <c r="AD50" s="30" t="s">
        <v>50</v>
      </c>
      <c r="AE50" s="30">
        <v>0</v>
      </c>
      <c r="AF50" s="30">
        <v>0</v>
      </c>
      <c r="AG50" s="30">
        <v>0</v>
      </c>
      <c r="AH50" s="30" t="s">
        <v>51</v>
      </c>
      <c r="AI50" s="30" t="s">
        <v>50</v>
      </c>
    </row>
    <row r="51" spans="1:35" s="3" customFormat="1" ht="45" x14ac:dyDescent="0.25">
      <c r="A51" s="54">
        <f t="shared" si="7"/>
        <v>44</v>
      </c>
      <c r="B51" s="86" t="s">
        <v>193</v>
      </c>
      <c r="C51" s="22" t="s">
        <v>194</v>
      </c>
      <c r="D51" s="19" t="s">
        <v>48</v>
      </c>
      <c r="E51" s="19" t="s">
        <v>195</v>
      </c>
      <c r="F51" s="52">
        <v>44417</v>
      </c>
      <c r="G51" s="20">
        <v>44417</v>
      </c>
      <c r="H51" s="20">
        <v>44418</v>
      </c>
      <c r="I51" s="20">
        <v>44421</v>
      </c>
      <c r="J51" s="20">
        <v>44427</v>
      </c>
      <c r="K51" s="20">
        <v>44427</v>
      </c>
      <c r="L51" s="20">
        <v>44427</v>
      </c>
      <c r="M51" s="20">
        <v>44427</v>
      </c>
      <c r="N51" s="20">
        <v>44427</v>
      </c>
      <c r="O51" s="21">
        <f t="shared" ref="O51" si="121">K51-I51</f>
        <v>6</v>
      </c>
      <c r="P51" s="21">
        <f t="shared" ref="P51" si="122">(K51-G51)-(I51-H51)</f>
        <v>7</v>
      </c>
      <c r="Q51" s="21">
        <f t="shared" ref="Q51" si="123">(N51-G51)-(I51-H51)-(N51-M51)</f>
        <v>7</v>
      </c>
      <c r="R51" s="19">
        <v>1</v>
      </c>
      <c r="S51" s="19">
        <v>0</v>
      </c>
      <c r="T51" s="36">
        <v>10</v>
      </c>
      <c r="U51" s="36">
        <v>15</v>
      </c>
      <c r="V51" s="54">
        <v>458.33</v>
      </c>
      <c r="W51" s="54">
        <v>458.33</v>
      </c>
      <c r="X51" s="54">
        <v>0</v>
      </c>
      <c r="Y51" s="54">
        <v>458.33</v>
      </c>
      <c r="Z51" s="54">
        <v>458.33</v>
      </c>
      <c r="AA51" s="54">
        <v>458.33</v>
      </c>
      <c r="AB51" s="17">
        <v>0</v>
      </c>
      <c r="AC51" s="30" t="s">
        <v>49</v>
      </c>
      <c r="AD51" s="30" t="s">
        <v>50</v>
      </c>
      <c r="AE51" s="30">
        <v>0</v>
      </c>
      <c r="AF51" s="30">
        <v>0</v>
      </c>
      <c r="AG51" s="30">
        <v>0</v>
      </c>
      <c r="AH51" s="30" t="s">
        <v>51</v>
      </c>
      <c r="AI51" s="30" t="s">
        <v>50</v>
      </c>
    </row>
    <row r="52" spans="1:35" s="3" customFormat="1" ht="45" x14ac:dyDescent="0.25">
      <c r="A52" s="54">
        <f t="shared" si="7"/>
        <v>45</v>
      </c>
      <c r="B52" s="86" t="s">
        <v>201</v>
      </c>
      <c r="C52" s="22" t="s">
        <v>199</v>
      </c>
      <c r="D52" s="19" t="s">
        <v>48</v>
      </c>
      <c r="E52" s="19" t="s">
        <v>200</v>
      </c>
      <c r="F52" s="52">
        <v>44418</v>
      </c>
      <c r="G52" s="20">
        <v>44418</v>
      </c>
      <c r="H52" s="20">
        <v>44418</v>
      </c>
      <c r="I52" s="20">
        <v>44421</v>
      </c>
      <c r="J52" s="20">
        <v>44427</v>
      </c>
      <c r="K52" s="20">
        <v>44427</v>
      </c>
      <c r="L52" s="20">
        <v>44427</v>
      </c>
      <c r="M52" s="20">
        <v>44427</v>
      </c>
      <c r="N52" s="20">
        <v>44427</v>
      </c>
      <c r="O52" s="21">
        <f t="shared" ref="O52" si="124">K52-I52</f>
        <v>6</v>
      </c>
      <c r="P52" s="21">
        <f t="shared" ref="P52" si="125">(K52-G52)-(I52-H52)</f>
        <v>6</v>
      </c>
      <c r="Q52" s="21">
        <f t="shared" ref="Q52" si="126">(N52-G52)-(I52-H52)-(N52-M52)</f>
        <v>6</v>
      </c>
      <c r="R52" s="19">
        <v>1</v>
      </c>
      <c r="S52" s="19">
        <v>0</v>
      </c>
      <c r="T52" s="36">
        <v>10</v>
      </c>
      <c r="U52" s="36">
        <v>10</v>
      </c>
      <c r="V52" s="54">
        <v>458.33</v>
      </c>
      <c r="W52" s="54">
        <v>458.33</v>
      </c>
      <c r="X52" s="54">
        <v>0</v>
      </c>
      <c r="Y52" s="54">
        <v>458.33</v>
      </c>
      <c r="Z52" s="54">
        <v>458.33</v>
      </c>
      <c r="AA52" s="54">
        <v>458.33</v>
      </c>
      <c r="AB52" s="17">
        <v>0</v>
      </c>
      <c r="AC52" s="30" t="s">
        <v>49</v>
      </c>
      <c r="AD52" s="30" t="s">
        <v>50</v>
      </c>
      <c r="AE52" s="30">
        <v>0</v>
      </c>
      <c r="AF52" s="30">
        <v>0</v>
      </c>
      <c r="AG52" s="30">
        <v>0</v>
      </c>
      <c r="AH52" s="30" t="s">
        <v>51</v>
      </c>
      <c r="AI52" s="30" t="s">
        <v>50</v>
      </c>
    </row>
    <row r="53" spans="1:35" s="3" customFormat="1" ht="45" x14ac:dyDescent="0.25">
      <c r="A53" s="54">
        <f t="shared" si="7"/>
        <v>46</v>
      </c>
      <c r="B53" s="86" t="s">
        <v>202</v>
      </c>
      <c r="C53" s="22" t="s">
        <v>203</v>
      </c>
      <c r="D53" s="19" t="s">
        <v>48</v>
      </c>
      <c r="E53" s="19" t="s">
        <v>204</v>
      </c>
      <c r="F53" s="52">
        <v>44418</v>
      </c>
      <c r="G53" s="20">
        <v>44418</v>
      </c>
      <c r="H53" s="20">
        <v>44424</v>
      </c>
      <c r="I53" s="20">
        <v>44424</v>
      </c>
      <c r="J53" s="20">
        <v>44427</v>
      </c>
      <c r="K53" s="20">
        <v>44427</v>
      </c>
      <c r="L53" s="20">
        <v>44427</v>
      </c>
      <c r="M53" s="20">
        <v>44427</v>
      </c>
      <c r="N53" s="20">
        <v>44427</v>
      </c>
      <c r="O53" s="21">
        <f t="shared" ref="O53" si="127">K53-I53</f>
        <v>3</v>
      </c>
      <c r="P53" s="21">
        <f t="shared" ref="P53" si="128">(K53-G53)-(I53-H53)</f>
        <v>9</v>
      </c>
      <c r="Q53" s="21">
        <f t="shared" ref="Q53" si="129">(N53-G53)-(I53-H53)-(N53-M53)</f>
        <v>9</v>
      </c>
      <c r="R53" s="19">
        <v>1</v>
      </c>
      <c r="S53" s="19">
        <v>0</v>
      </c>
      <c r="T53" s="36">
        <v>5</v>
      </c>
      <c r="U53" s="36">
        <v>5</v>
      </c>
      <c r="V53" s="54">
        <v>458.33</v>
      </c>
      <c r="W53" s="54">
        <v>458.33</v>
      </c>
      <c r="X53" s="54">
        <v>0</v>
      </c>
      <c r="Y53" s="54">
        <v>458.33</v>
      </c>
      <c r="Z53" s="54">
        <v>458.33</v>
      </c>
      <c r="AA53" s="54">
        <v>458.33</v>
      </c>
      <c r="AB53" s="17">
        <v>0</v>
      </c>
      <c r="AC53" s="30" t="s">
        <v>49</v>
      </c>
      <c r="AD53" s="30" t="s">
        <v>50</v>
      </c>
      <c r="AE53" s="30">
        <v>0</v>
      </c>
      <c r="AF53" s="30">
        <v>0</v>
      </c>
      <c r="AG53" s="30">
        <v>0</v>
      </c>
      <c r="AH53" s="30" t="s">
        <v>51</v>
      </c>
      <c r="AI53" s="30" t="s">
        <v>50</v>
      </c>
    </row>
    <row r="54" spans="1:35" s="3" customFormat="1" ht="45" x14ac:dyDescent="0.25">
      <c r="A54" s="54">
        <f t="shared" si="7"/>
        <v>47</v>
      </c>
      <c r="B54" s="86" t="s">
        <v>205</v>
      </c>
      <c r="C54" s="22" t="s">
        <v>206</v>
      </c>
      <c r="D54" s="19" t="s">
        <v>48</v>
      </c>
      <c r="E54" s="19" t="s">
        <v>207</v>
      </c>
      <c r="F54" s="52">
        <v>44420</v>
      </c>
      <c r="G54" s="20">
        <v>44420</v>
      </c>
      <c r="H54" s="20">
        <v>44424</v>
      </c>
      <c r="I54" s="20">
        <v>44424</v>
      </c>
      <c r="J54" s="20">
        <v>44439</v>
      </c>
      <c r="K54" s="20">
        <v>44439</v>
      </c>
      <c r="L54" s="20">
        <v>44439</v>
      </c>
      <c r="M54" s="20">
        <v>44439</v>
      </c>
      <c r="N54" s="20">
        <v>44439</v>
      </c>
      <c r="O54" s="21">
        <f t="shared" ref="O54" si="130">K54-I54</f>
        <v>15</v>
      </c>
      <c r="P54" s="21">
        <f t="shared" ref="P54" si="131">(K54-G54)-(I54-H54)</f>
        <v>19</v>
      </c>
      <c r="Q54" s="21">
        <f t="shared" ref="Q54" si="132">(N54-G54)-(I54-H54)-(N54-M54)</f>
        <v>19</v>
      </c>
      <c r="R54" s="19">
        <v>1</v>
      </c>
      <c r="S54" s="19">
        <v>0</v>
      </c>
      <c r="T54" s="36">
        <v>5</v>
      </c>
      <c r="U54" s="36">
        <v>5</v>
      </c>
      <c r="V54" s="54">
        <v>458.33</v>
      </c>
      <c r="W54" s="54">
        <v>458.33</v>
      </c>
      <c r="X54" s="54">
        <v>0</v>
      </c>
      <c r="Y54" s="54">
        <v>458.33</v>
      </c>
      <c r="Z54" s="54">
        <v>458.33</v>
      </c>
      <c r="AA54" s="54">
        <v>458.33</v>
      </c>
      <c r="AB54" s="17">
        <v>0</v>
      </c>
      <c r="AC54" s="30" t="s">
        <v>49</v>
      </c>
      <c r="AD54" s="30" t="s">
        <v>50</v>
      </c>
      <c r="AE54" s="30">
        <v>0</v>
      </c>
      <c r="AF54" s="30">
        <v>0</v>
      </c>
      <c r="AG54" s="30">
        <v>0</v>
      </c>
      <c r="AH54" s="30" t="s">
        <v>51</v>
      </c>
      <c r="AI54" s="30" t="s">
        <v>50</v>
      </c>
    </row>
    <row r="55" spans="1:35" s="3" customFormat="1" ht="30" x14ac:dyDescent="0.25">
      <c r="A55" s="54">
        <f t="shared" si="7"/>
        <v>48</v>
      </c>
      <c r="B55" s="86" t="s">
        <v>208</v>
      </c>
      <c r="C55" s="22" t="s">
        <v>209</v>
      </c>
      <c r="D55" s="19" t="s">
        <v>48</v>
      </c>
      <c r="E55" s="19" t="s">
        <v>210</v>
      </c>
      <c r="F55" s="52">
        <v>44428</v>
      </c>
      <c r="G55" s="20">
        <v>44428</v>
      </c>
      <c r="H55" s="20">
        <v>44431</v>
      </c>
      <c r="I55" s="20">
        <v>44431</v>
      </c>
      <c r="J55" s="20">
        <v>44433</v>
      </c>
      <c r="K55" s="20">
        <v>44433</v>
      </c>
      <c r="L55" s="20">
        <v>44433</v>
      </c>
      <c r="M55" s="20">
        <v>44433</v>
      </c>
      <c r="N55" s="20">
        <v>44433</v>
      </c>
      <c r="O55" s="21">
        <f t="shared" ref="O55" si="133">K55-I55</f>
        <v>2</v>
      </c>
      <c r="P55" s="21">
        <f t="shared" ref="P55" si="134">(K55-G55)-(I55-H55)</f>
        <v>5</v>
      </c>
      <c r="Q55" s="21">
        <f t="shared" ref="Q55" si="135">(N55-G55)-(I55-H55)-(N55-M55)</f>
        <v>5</v>
      </c>
      <c r="R55" s="19">
        <v>1</v>
      </c>
      <c r="S55" s="19">
        <v>0</v>
      </c>
      <c r="T55" s="36">
        <v>2</v>
      </c>
      <c r="U55" s="36">
        <v>2</v>
      </c>
      <c r="V55" s="54">
        <v>458.33</v>
      </c>
      <c r="W55" s="54">
        <v>458.33</v>
      </c>
      <c r="X55" s="54">
        <v>0</v>
      </c>
      <c r="Y55" s="54">
        <v>458.33</v>
      </c>
      <c r="Z55" s="54">
        <v>458.33</v>
      </c>
      <c r="AA55" s="54">
        <v>458.33</v>
      </c>
      <c r="AB55" s="17">
        <v>0</v>
      </c>
      <c r="AC55" s="30" t="s">
        <v>49</v>
      </c>
      <c r="AD55" s="30" t="s">
        <v>50</v>
      </c>
      <c r="AE55" s="30">
        <v>0</v>
      </c>
      <c r="AF55" s="30">
        <v>0</v>
      </c>
      <c r="AG55" s="30">
        <v>0</v>
      </c>
      <c r="AH55" s="30" t="s">
        <v>51</v>
      </c>
      <c r="AI55" s="30" t="s">
        <v>50</v>
      </c>
    </row>
    <row r="56" spans="1:35" s="3" customFormat="1" ht="45" x14ac:dyDescent="0.25">
      <c r="A56" s="54">
        <f t="shared" si="7"/>
        <v>49</v>
      </c>
      <c r="B56" s="86" t="s">
        <v>211</v>
      </c>
      <c r="C56" s="22" t="s">
        <v>212</v>
      </c>
      <c r="D56" s="19" t="s">
        <v>48</v>
      </c>
      <c r="E56" s="19" t="s">
        <v>213</v>
      </c>
      <c r="F56" s="52">
        <v>44431</v>
      </c>
      <c r="G56" s="20">
        <v>44431</v>
      </c>
      <c r="H56" s="20">
        <v>44433</v>
      </c>
      <c r="I56" s="20">
        <v>44433</v>
      </c>
      <c r="J56" s="20">
        <v>44442</v>
      </c>
      <c r="K56" s="20">
        <v>44442</v>
      </c>
      <c r="L56" s="20">
        <v>44442</v>
      </c>
      <c r="M56" s="20">
        <v>44442</v>
      </c>
      <c r="N56" s="20">
        <v>44442</v>
      </c>
      <c r="O56" s="21">
        <f t="shared" ref="O56" si="136">K56-I56</f>
        <v>9</v>
      </c>
      <c r="P56" s="21">
        <f t="shared" ref="P56" si="137">(K56-G56)-(I56-H56)</f>
        <v>11</v>
      </c>
      <c r="Q56" s="21">
        <f t="shared" ref="Q56" si="138">(N56-G56)-(I56-H56)-(N56-M56)</f>
        <v>11</v>
      </c>
      <c r="R56" s="19">
        <v>1</v>
      </c>
      <c r="S56" s="19">
        <v>0</v>
      </c>
      <c r="T56" s="36">
        <v>5</v>
      </c>
      <c r="U56" s="36">
        <v>5</v>
      </c>
      <c r="V56" s="54">
        <v>458.33</v>
      </c>
      <c r="W56" s="54">
        <v>458.33</v>
      </c>
      <c r="X56" s="54">
        <v>0</v>
      </c>
      <c r="Y56" s="54">
        <v>458.33</v>
      </c>
      <c r="Z56" s="54">
        <v>458.33</v>
      </c>
      <c r="AA56" s="54">
        <v>458.33</v>
      </c>
      <c r="AB56" s="17">
        <v>0</v>
      </c>
      <c r="AC56" s="30" t="s">
        <v>49</v>
      </c>
      <c r="AD56" s="30" t="s">
        <v>50</v>
      </c>
      <c r="AE56" s="30">
        <v>0</v>
      </c>
      <c r="AF56" s="30">
        <v>0</v>
      </c>
      <c r="AG56" s="30">
        <v>0</v>
      </c>
      <c r="AH56" s="30" t="s">
        <v>51</v>
      </c>
      <c r="AI56" s="30" t="s">
        <v>50</v>
      </c>
    </row>
    <row r="57" spans="1:35" s="3" customFormat="1" ht="45" x14ac:dyDescent="0.25">
      <c r="A57" s="54">
        <f t="shared" si="7"/>
        <v>50</v>
      </c>
      <c r="B57" s="86" t="s">
        <v>214</v>
      </c>
      <c r="C57" s="22" t="s">
        <v>215</v>
      </c>
      <c r="D57" s="19" t="s">
        <v>48</v>
      </c>
      <c r="E57" s="19" t="s">
        <v>216</v>
      </c>
      <c r="F57" s="52">
        <v>44438</v>
      </c>
      <c r="G57" s="20">
        <v>44438</v>
      </c>
      <c r="H57" s="20">
        <v>44441</v>
      </c>
      <c r="I57" s="20">
        <v>44446</v>
      </c>
      <c r="J57" s="20">
        <v>44449</v>
      </c>
      <c r="K57" s="20">
        <v>44449</v>
      </c>
      <c r="L57" s="20">
        <v>44449</v>
      </c>
      <c r="M57" s="20">
        <v>44449</v>
      </c>
      <c r="N57" s="20">
        <v>44449</v>
      </c>
      <c r="O57" s="21">
        <f t="shared" ref="O57" si="139">K57-I57</f>
        <v>3</v>
      </c>
      <c r="P57" s="21">
        <f t="shared" ref="P57" si="140">(K57-G57)-(I57-H57)</f>
        <v>6</v>
      </c>
      <c r="Q57" s="21">
        <f t="shared" ref="Q57" si="141">(N57-G57)-(I57-H57)-(N57-M57)</f>
        <v>6</v>
      </c>
      <c r="R57" s="19">
        <v>1</v>
      </c>
      <c r="S57" s="19">
        <v>0</v>
      </c>
      <c r="T57" s="36">
        <v>10</v>
      </c>
      <c r="U57" s="36">
        <v>15</v>
      </c>
      <c r="V57" s="54">
        <v>458.33</v>
      </c>
      <c r="W57" s="54">
        <v>458.33</v>
      </c>
      <c r="X57" s="54">
        <v>0</v>
      </c>
      <c r="Y57" s="54">
        <v>458.33</v>
      </c>
      <c r="Z57" s="54">
        <v>458.33</v>
      </c>
      <c r="AA57" s="54">
        <v>458.33</v>
      </c>
      <c r="AB57" s="17">
        <v>0</v>
      </c>
      <c r="AC57" s="30" t="s">
        <v>49</v>
      </c>
      <c r="AD57" s="30" t="s">
        <v>50</v>
      </c>
      <c r="AE57" s="30">
        <v>0</v>
      </c>
      <c r="AF57" s="30">
        <v>0</v>
      </c>
      <c r="AG57" s="30">
        <v>0</v>
      </c>
      <c r="AH57" s="30" t="s">
        <v>51</v>
      </c>
      <c r="AI57" s="30" t="s">
        <v>50</v>
      </c>
    </row>
    <row r="58" spans="1:35" s="3" customFormat="1" ht="45" x14ac:dyDescent="0.25">
      <c r="A58" s="54">
        <f t="shared" si="7"/>
        <v>51</v>
      </c>
      <c r="B58" s="86" t="s">
        <v>217</v>
      </c>
      <c r="C58" s="22" t="s">
        <v>218</v>
      </c>
      <c r="D58" s="19" t="s">
        <v>48</v>
      </c>
      <c r="E58" s="19" t="s">
        <v>219</v>
      </c>
      <c r="F58" s="52">
        <v>44071</v>
      </c>
      <c r="G58" s="20">
        <v>44089</v>
      </c>
      <c r="H58" s="20">
        <v>44468</v>
      </c>
      <c r="I58" s="20">
        <v>44468</v>
      </c>
      <c r="J58" s="20">
        <v>44468</v>
      </c>
      <c r="K58" s="20">
        <v>44468</v>
      </c>
      <c r="L58" s="20">
        <v>44468</v>
      </c>
      <c r="M58" s="20">
        <v>44468</v>
      </c>
      <c r="N58" s="20">
        <v>44468</v>
      </c>
      <c r="O58" s="21">
        <f t="shared" ref="O58" si="142">K58-I58</f>
        <v>0</v>
      </c>
      <c r="P58" s="21">
        <f t="shared" ref="P58" si="143">(K58-G58)-(I58-H58)</f>
        <v>379</v>
      </c>
      <c r="Q58" s="21">
        <f t="shared" ref="Q58" si="144">(N58-G58)-(I58-H58)-(N58-M58)</f>
        <v>379</v>
      </c>
      <c r="R58" s="19">
        <v>1</v>
      </c>
      <c r="S58" s="19">
        <v>0</v>
      </c>
      <c r="T58" s="36">
        <v>5</v>
      </c>
      <c r="U58" s="36">
        <v>10</v>
      </c>
      <c r="V58" s="54">
        <v>458.33</v>
      </c>
      <c r="W58" s="54">
        <v>458.33</v>
      </c>
      <c r="X58" s="54">
        <v>0</v>
      </c>
      <c r="Y58" s="54">
        <v>458.33</v>
      </c>
      <c r="Z58" s="54">
        <v>458.33</v>
      </c>
      <c r="AA58" s="54">
        <v>458.33</v>
      </c>
      <c r="AB58" s="17">
        <v>0</v>
      </c>
      <c r="AC58" s="30" t="s">
        <v>49</v>
      </c>
      <c r="AD58" s="30" t="s">
        <v>50</v>
      </c>
      <c r="AE58" s="30">
        <v>0</v>
      </c>
      <c r="AF58" s="30">
        <v>0</v>
      </c>
      <c r="AG58" s="30">
        <v>0</v>
      </c>
      <c r="AH58" s="30" t="s">
        <v>51</v>
      </c>
      <c r="AI58" s="30" t="s">
        <v>50</v>
      </c>
    </row>
    <row r="59" spans="1:35" s="3" customFormat="1" ht="60" x14ac:dyDescent="0.25">
      <c r="A59" s="54">
        <f t="shared" si="7"/>
        <v>52</v>
      </c>
      <c r="B59" s="86" t="s">
        <v>220</v>
      </c>
      <c r="C59" s="22" t="s">
        <v>221</v>
      </c>
      <c r="D59" s="19" t="s">
        <v>48</v>
      </c>
      <c r="E59" s="19" t="s">
        <v>222</v>
      </c>
      <c r="F59" s="52">
        <v>44179</v>
      </c>
      <c r="G59" s="20">
        <v>44179</v>
      </c>
      <c r="H59" s="20">
        <v>44186</v>
      </c>
      <c r="I59" s="20">
        <v>44186</v>
      </c>
      <c r="J59" s="20">
        <v>44469</v>
      </c>
      <c r="K59" s="20">
        <v>44469</v>
      </c>
      <c r="L59" s="20">
        <v>44469</v>
      </c>
      <c r="M59" s="20">
        <v>44469</v>
      </c>
      <c r="N59" s="20">
        <v>44469</v>
      </c>
      <c r="O59" s="21">
        <f t="shared" ref="O59" si="145">K59-I59</f>
        <v>283</v>
      </c>
      <c r="P59" s="21">
        <f t="shared" ref="P59" si="146">(K59-G59)-(I59-H59)</f>
        <v>290</v>
      </c>
      <c r="Q59" s="21">
        <f t="shared" ref="Q59" si="147">(N59-G59)-(I59-H59)-(N59-M59)</f>
        <v>290</v>
      </c>
      <c r="R59" s="19">
        <v>1</v>
      </c>
      <c r="S59" s="19">
        <v>0</v>
      </c>
      <c r="T59" s="36">
        <v>5</v>
      </c>
      <c r="U59" s="36">
        <v>5</v>
      </c>
      <c r="V59" s="54">
        <v>458.33</v>
      </c>
      <c r="W59" s="54">
        <v>458.33</v>
      </c>
      <c r="X59" s="54">
        <v>0</v>
      </c>
      <c r="Y59" s="54">
        <v>458.33</v>
      </c>
      <c r="Z59" s="54">
        <v>458.33</v>
      </c>
      <c r="AA59" s="54">
        <v>458.33</v>
      </c>
      <c r="AB59" s="17">
        <v>0</v>
      </c>
      <c r="AC59" s="30" t="s">
        <v>49</v>
      </c>
      <c r="AD59" s="30" t="s">
        <v>50</v>
      </c>
      <c r="AE59" s="30">
        <v>0</v>
      </c>
      <c r="AF59" s="30">
        <v>0</v>
      </c>
      <c r="AG59" s="30">
        <v>0</v>
      </c>
      <c r="AH59" s="30" t="s">
        <v>51</v>
      </c>
      <c r="AI59" s="30" t="s">
        <v>50</v>
      </c>
    </row>
    <row r="60" spans="1:35" s="3" customFormat="1" ht="45" x14ac:dyDescent="0.25">
      <c r="A60" s="54">
        <f t="shared" si="7"/>
        <v>53</v>
      </c>
      <c r="B60" s="86" t="s">
        <v>223</v>
      </c>
      <c r="C60" s="22" t="s">
        <v>224</v>
      </c>
      <c r="D60" s="19" t="s">
        <v>48</v>
      </c>
      <c r="E60" s="19" t="s">
        <v>225</v>
      </c>
      <c r="F60" s="52">
        <v>44155</v>
      </c>
      <c r="G60" s="52">
        <v>44155</v>
      </c>
      <c r="H60" s="52">
        <v>44166</v>
      </c>
      <c r="I60" s="20">
        <v>44174</v>
      </c>
      <c r="J60" s="20">
        <v>44435</v>
      </c>
      <c r="K60" s="20">
        <v>44435</v>
      </c>
      <c r="L60" s="20">
        <v>44435</v>
      </c>
      <c r="M60" s="20">
        <v>44435</v>
      </c>
      <c r="N60" s="20">
        <v>44435</v>
      </c>
      <c r="O60" s="21">
        <f t="shared" ref="O60" si="148">K60-I60</f>
        <v>261</v>
      </c>
      <c r="P60" s="21">
        <f t="shared" ref="P60" si="149">(K60-G60)-(I60-H60)</f>
        <v>272</v>
      </c>
      <c r="Q60" s="21">
        <f t="shared" ref="Q60" si="150">(N60-G60)-(I60-H60)-(N60-M60)</f>
        <v>272</v>
      </c>
      <c r="R60" s="19">
        <v>1</v>
      </c>
      <c r="S60" s="19">
        <v>0</v>
      </c>
      <c r="T60" s="36">
        <v>15</v>
      </c>
      <c r="U60" s="36">
        <v>15</v>
      </c>
      <c r="V60" s="54">
        <v>458.33</v>
      </c>
      <c r="W60" s="54">
        <v>458.33</v>
      </c>
      <c r="X60" s="54">
        <v>0</v>
      </c>
      <c r="Y60" s="54">
        <v>458.33</v>
      </c>
      <c r="Z60" s="54">
        <v>458.33</v>
      </c>
      <c r="AA60" s="54">
        <v>458.33</v>
      </c>
      <c r="AB60" s="17">
        <v>0</v>
      </c>
      <c r="AC60" s="30" t="s">
        <v>49</v>
      </c>
      <c r="AD60" s="30" t="s">
        <v>50</v>
      </c>
      <c r="AE60" s="30">
        <v>0</v>
      </c>
      <c r="AF60" s="30">
        <v>0</v>
      </c>
      <c r="AG60" s="30">
        <v>0</v>
      </c>
      <c r="AH60" s="30" t="s">
        <v>51</v>
      </c>
      <c r="AI60" s="30" t="s">
        <v>50</v>
      </c>
    </row>
    <row r="61" spans="1:35" ht="15" x14ac:dyDescent="0.25">
      <c r="A61" s="16"/>
      <c r="B61" s="81" t="s">
        <v>6</v>
      </c>
      <c r="C61" s="81"/>
      <c r="D61" s="10" t="s">
        <v>5</v>
      </c>
      <c r="E61" s="16" t="s">
        <v>5</v>
      </c>
      <c r="F61" s="11" t="s">
        <v>5</v>
      </c>
      <c r="G61" s="11" t="s">
        <v>5</v>
      </c>
      <c r="H61" s="11" t="s">
        <v>5</v>
      </c>
      <c r="I61" s="11" t="s">
        <v>5</v>
      </c>
      <c r="J61" s="11" t="s">
        <v>5</v>
      </c>
      <c r="K61" s="11" t="s">
        <v>5</v>
      </c>
      <c r="L61" s="11" t="s">
        <v>5</v>
      </c>
      <c r="M61" s="11" t="s">
        <v>5</v>
      </c>
      <c r="N61" s="11" t="s">
        <v>5</v>
      </c>
      <c r="O61" s="21" t="s">
        <v>5</v>
      </c>
      <c r="P61" s="21">
        <f>SUM(P8:P60)</f>
        <v>6854</v>
      </c>
      <c r="Q61" s="21">
        <f>SUM(Q8:Q60)</f>
        <v>6854</v>
      </c>
      <c r="R61" s="10" t="s">
        <v>5</v>
      </c>
      <c r="S61" s="10" t="s">
        <v>5</v>
      </c>
      <c r="T61" s="37">
        <f>SUM(T8:T60)</f>
        <v>532</v>
      </c>
      <c r="U61" s="37">
        <f>SUM(U8:U60)</f>
        <v>642</v>
      </c>
      <c r="V61" s="58">
        <f>SUM(V8:V60)</f>
        <v>24291.490000000031</v>
      </c>
      <c r="W61" s="37">
        <f>SUM(W8:W60)</f>
        <v>24291.490000000031</v>
      </c>
      <c r="X61" s="37">
        <f>SUM(X8:X31)</f>
        <v>0</v>
      </c>
      <c r="Y61" s="37">
        <f>SUM(Y8:Y60)</f>
        <v>24291.490000000031</v>
      </c>
      <c r="Z61" s="37">
        <f>SUM(Z8:Z60)</f>
        <v>24291.490000000031</v>
      </c>
      <c r="AA61" s="37">
        <f>SUM(AA8:AA60)</f>
        <v>24291.490000000031</v>
      </c>
      <c r="AB61" s="37">
        <f>SUM(AB8:AB31)</f>
        <v>0</v>
      </c>
      <c r="AC61" s="10" t="s">
        <v>5</v>
      </c>
      <c r="AD61" s="10" t="s">
        <v>5</v>
      </c>
      <c r="AE61" s="31">
        <v>0</v>
      </c>
      <c r="AF61" s="31">
        <v>0</v>
      </c>
      <c r="AG61" s="31">
        <v>0</v>
      </c>
      <c r="AH61" s="10" t="s">
        <v>5</v>
      </c>
      <c r="AI61" s="10" t="s">
        <v>5</v>
      </c>
    </row>
    <row r="62" spans="1:35" ht="15" x14ac:dyDescent="0.25">
      <c r="A62" s="16"/>
      <c r="B62" s="81" t="s">
        <v>4</v>
      </c>
      <c r="C62" s="81"/>
      <c r="D62" s="10" t="s">
        <v>5</v>
      </c>
      <c r="E62" s="16" t="s">
        <v>5</v>
      </c>
      <c r="F62" s="11" t="s">
        <v>5</v>
      </c>
      <c r="G62" s="11" t="s">
        <v>5</v>
      </c>
      <c r="H62" s="11" t="s">
        <v>5</v>
      </c>
      <c r="I62" s="11" t="s">
        <v>5</v>
      </c>
      <c r="J62" s="11" t="s">
        <v>5</v>
      </c>
      <c r="K62" s="11" t="s">
        <v>5</v>
      </c>
      <c r="L62" s="11" t="s">
        <v>5</v>
      </c>
      <c r="M62" s="11" t="s">
        <v>5</v>
      </c>
      <c r="N62" s="11" t="s">
        <v>5</v>
      </c>
      <c r="O62" s="37">
        <f>SUM(O8:O61)/$A$60</f>
        <v>118.56603773584905</v>
      </c>
      <c r="P62" s="37">
        <f>P61/$A$60</f>
        <v>129.32075471698113</v>
      </c>
      <c r="Q62" s="37">
        <f>Q61/$A$60</f>
        <v>129.32075471698113</v>
      </c>
      <c r="R62" s="37" t="e">
        <f t="shared" ref="R62:AB62" si="151">R61/25</f>
        <v>#VALUE!</v>
      </c>
      <c r="S62" s="37" t="e">
        <f t="shared" si="151"/>
        <v>#VALUE!</v>
      </c>
      <c r="T62" s="37">
        <f>T61/$A$60</f>
        <v>10.037735849056604</v>
      </c>
      <c r="U62" s="37">
        <f>U61/$A$60</f>
        <v>12.113207547169811</v>
      </c>
      <c r="V62" s="58">
        <f>V61/$A$60</f>
        <v>458.33000000000055</v>
      </c>
      <c r="W62" s="58">
        <f>W61/54</f>
        <v>449.84240740740796</v>
      </c>
      <c r="X62" s="37">
        <f t="shared" si="151"/>
        <v>0</v>
      </c>
      <c r="Y62" s="58">
        <f>Y61/54</f>
        <v>449.84240740740796</v>
      </c>
      <c r="Z62" s="58">
        <f>Z61/54</f>
        <v>449.84240740740796</v>
      </c>
      <c r="AA62" s="58">
        <f>AA61/54</f>
        <v>449.84240740740796</v>
      </c>
      <c r="AB62" s="37">
        <f t="shared" si="151"/>
        <v>0</v>
      </c>
      <c r="AC62" s="10" t="s">
        <v>5</v>
      </c>
      <c r="AD62" s="10" t="s">
        <v>5</v>
      </c>
      <c r="AE62" s="31">
        <v>0</v>
      </c>
      <c r="AF62" s="31">
        <v>0</v>
      </c>
      <c r="AG62" s="31">
        <v>0</v>
      </c>
      <c r="AH62" s="10" t="s">
        <v>5</v>
      </c>
      <c r="AI62" s="10" t="s">
        <v>5</v>
      </c>
    </row>
    <row r="63" spans="1:35" ht="15" x14ac:dyDescent="0.25">
      <c r="A63" s="85" t="s">
        <v>80</v>
      </c>
      <c r="B63" s="85"/>
      <c r="C63" s="85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  <c r="AA63" s="85"/>
      <c r="AB63" s="85"/>
      <c r="AC63" s="31"/>
      <c r="AD63" s="31"/>
      <c r="AE63" s="31"/>
      <c r="AF63" s="31"/>
      <c r="AG63" s="31"/>
      <c r="AH63" s="31"/>
      <c r="AI63" s="31"/>
    </row>
    <row r="64" spans="1:35" ht="58.5" customHeight="1" x14ac:dyDescent="0.25">
      <c r="A64" s="42">
        <v>1</v>
      </c>
      <c r="B64" s="22" t="s">
        <v>81</v>
      </c>
      <c r="C64" s="22" t="s">
        <v>82</v>
      </c>
      <c r="D64" s="19">
        <v>250</v>
      </c>
      <c r="E64" s="43" t="s">
        <v>85</v>
      </c>
      <c r="F64" s="44">
        <v>44302</v>
      </c>
      <c r="G64" s="44">
        <v>44302</v>
      </c>
      <c r="H64" s="45">
        <v>44307</v>
      </c>
      <c r="I64" s="44">
        <v>44307</v>
      </c>
      <c r="J64" s="44">
        <v>44334</v>
      </c>
      <c r="K64" s="44">
        <v>44334</v>
      </c>
      <c r="L64" s="44">
        <v>44334</v>
      </c>
      <c r="M64" s="44">
        <v>44334</v>
      </c>
      <c r="N64" s="44">
        <v>44334</v>
      </c>
      <c r="O64" s="21">
        <f t="shared" ref="O64:O66" si="152">K64-I64</f>
        <v>27</v>
      </c>
      <c r="P64" s="21">
        <f t="shared" ref="P64:P66" si="153">(K64-G64)-(I64-H64)</f>
        <v>32</v>
      </c>
      <c r="Q64" s="21">
        <f t="shared" ref="Q64:Q66" si="154">(N64-G64)-(I64-H64)-(N64-M64)</f>
        <v>32</v>
      </c>
      <c r="R64" s="19">
        <v>1</v>
      </c>
      <c r="S64" s="19">
        <v>0</v>
      </c>
      <c r="T64" s="46">
        <v>15</v>
      </c>
      <c r="U64" s="46">
        <v>15</v>
      </c>
      <c r="V64" s="42">
        <v>22800.65</v>
      </c>
      <c r="W64" s="42">
        <v>22800.65</v>
      </c>
      <c r="X64" s="47">
        <v>0</v>
      </c>
      <c r="Y64" s="42">
        <v>22800.65</v>
      </c>
      <c r="Z64" s="42">
        <v>22800.65</v>
      </c>
      <c r="AA64" s="42">
        <v>22800.65</v>
      </c>
      <c r="AB64" s="17">
        <v>0</v>
      </c>
      <c r="AC64" s="30" t="s">
        <v>49</v>
      </c>
      <c r="AD64" s="30" t="s">
        <v>50</v>
      </c>
      <c r="AE64" s="30">
        <v>0</v>
      </c>
      <c r="AF64" s="30">
        <v>0</v>
      </c>
      <c r="AG64" s="30">
        <v>0</v>
      </c>
      <c r="AH64" s="30" t="s">
        <v>51</v>
      </c>
      <c r="AI64" s="30" t="s">
        <v>50</v>
      </c>
    </row>
    <row r="65" spans="1:35" ht="58.5" customHeight="1" x14ac:dyDescent="0.25">
      <c r="A65" s="42">
        <v>2</v>
      </c>
      <c r="B65" s="22" t="s">
        <v>81</v>
      </c>
      <c r="C65" s="22" t="s">
        <v>83</v>
      </c>
      <c r="D65" s="19">
        <v>250</v>
      </c>
      <c r="E65" s="48" t="s">
        <v>86</v>
      </c>
      <c r="F65" s="44">
        <v>44302</v>
      </c>
      <c r="G65" s="44">
        <v>44302</v>
      </c>
      <c r="H65" s="45">
        <v>44307</v>
      </c>
      <c r="I65" s="44">
        <v>44307</v>
      </c>
      <c r="J65" s="44">
        <v>44334</v>
      </c>
      <c r="K65" s="44">
        <v>44334</v>
      </c>
      <c r="L65" s="44">
        <v>44334</v>
      </c>
      <c r="M65" s="44">
        <v>44334</v>
      </c>
      <c r="N65" s="44">
        <v>44334</v>
      </c>
      <c r="O65" s="21">
        <f t="shared" si="152"/>
        <v>27</v>
      </c>
      <c r="P65" s="21">
        <f t="shared" si="153"/>
        <v>32</v>
      </c>
      <c r="Q65" s="21">
        <f t="shared" si="154"/>
        <v>32</v>
      </c>
      <c r="R65" s="19">
        <v>1</v>
      </c>
      <c r="S65" s="19">
        <v>0</v>
      </c>
      <c r="T65" s="46">
        <v>15</v>
      </c>
      <c r="U65" s="46">
        <v>15</v>
      </c>
      <c r="V65" s="42">
        <v>22800.65</v>
      </c>
      <c r="W65" s="42">
        <v>22800.65</v>
      </c>
      <c r="X65" s="47">
        <v>0</v>
      </c>
      <c r="Y65" s="42">
        <v>22800.65</v>
      </c>
      <c r="Z65" s="42">
        <v>22800.65</v>
      </c>
      <c r="AA65" s="42">
        <v>22800.65</v>
      </c>
      <c r="AB65" s="17">
        <v>0</v>
      </c>
      <c r="AC65" s="30" t="s">
        <v>49</v>
      </c>
      <c r="AD65" s="30" t="s">
        <v>50</v>
      </c>
      <c r="AE65" s="30">
        <v>0</v>
      </c>
      <c r="AF65" s="30">
        <v>0</v>
      </c>
      <c r="AG65" s="30">
        <v>0</v>
      </c>
      <c r="AH65" s="30" t="s">
        <v>51</v>
      </c>
      <c r="AI65" s="30" t="s">
        <v>50</v>
      </c>
    </row>
    <row r="66" spans="1:35" ht="58.5" customHeight="1" x14ac:dyDescent="0.25">
      <c r="A66" s="42">
        <v>3</v>
      </c>
      <c r="B66" s="22" t="s">
        <v>81</v>
      </c>
      <c r="C66" s="22" t="s">
        <v>84</v>
      </c>
      <c r="D66" s="19">
        <v>250</v>
      </c>
      <c r="E66" s="48" t="s">
        <v>87</v>
      </c>
      <c r="F66" s="44">
        <v>44302</v>
      </c>
      <c r="G66" s="44">
        <v>44302</v>
      </c>
      <c r="H66" s="45">
        <v>44307</v>
      </c>
      <c r="I66" s="44">
        <v>44307</v>
      </c>
      <c r="J66" s="44">
        <v>44334</v>
      </c>
      <c r="K66" s="44">
        <v>44334</v>
      </c>
      <c r="L66" s="44">
        <v>44334</v>
      </c>
      <c r="M66" s="44">
        <v>44334</v>
      </c>
      <c r="N66" s="44">
        <v>44334</v>
      </c>
      <c r="O66" s="21">
        <f t="shared" si="152"/>
        <v>27</v>
      </c>
      <c r="P66" s="21">
        <f t="shared" si="153"/>
        <v>32</v>
      </c>
      <c r="Q66" s="21">
        <f t="shared" si="154"/>
        <v>32</v>
      </c>
      <c r="R66" s="19">
        <v>1</v>
      </c>
      <c r="S66" s="19">
        <v>0</v>
      </c>
      <c r="T66" s="46">
        <v>15</v>
      </c>
      <c r="U66" s="46">
        <v>15</v>
      </c>
      <c r="V66" s="42">
        <v>22800.65</v>
      </c>
      <c r="W66" s="42">
        <v>22800.65</v>
      </c>
      <c r="X66" s="42">
        <v>0</v>
      </c>
      <c r="Y66" s="42">
        <v>22800.65</v>
      </c>
      <c r="Z66" s="42">
        <v>22800.65</v>
      </c>
      <c r="AA66" s="42">
        <v>22800.65</v>
      </c>
      <c r="AB66" s="17">
        <v>0</v>
      </c>
      <c r="AC66" s="30" t="s">
        <v>49</v>
      </c>
      <c r="AD66" s="30" t="s">
        <v>50</v>
      </c>
      <c r="AE66" s="30">
        <v>0</v>
      </c>
      <c r="AF66" s="30">
        <v>0</v>
      </c>
      <c r="AG66" s="30">
        <v>0</v>
      </c>
      <c r="AH66" s="30" t="s">
        <v>51</v>
      </c>
      <c r="AI66" s="30" t="s">
        <v>50</v>
      </c>
    </row>
    <row r="67" spans="1:35" ht="58.5" customHeight="1" x14ac:dyDescent="0.25">
      <c r="A67" s="42">
        <v>4</v>
      </c>
      <c r="B67" s="86" t="s">
        <v>131</v>
      </c>
      <c r="C67" s="22" t="s">
        <v>132</v>
      </c>
      <c r="D67" s="19">
        <v>250</v>
      </c>
      <c r="E67" s="48" t="s">
        <v>133</v>
      </c>
      <c r="F67" s="20">
        <v>44349</v>
      </c>
      <c r="G67" s="20">
        <v>44349</v>
      </c>
      <c r="H67" s="49">
        <v>44351</v>
      </c>
      <c r="I67" s="49">
        <v>44351</v>
      </c>
      <c r="J67" s="49">
        <v>44351</v>
      </c>
      <c r="K67" s="49">
        <v>44351</v>
      </c>
      <c r="L67" s="49">
        <v>44351</v>
      </c>
      <c r="M67" s="49">
        <v>44351</v>
      </c>
      <c r="N67" s="49">
        <v>44351</v>
      </c>
      <c r="O67" s="21">
        <f t="shared" ref="O67" si="155">K67-I67</f>
        <v>0</v>
      </c>
      <c r="P67" s="21">
        <f t="shared" ref="P67" si="156">(K67-G67)-(I67-H67)</f>
        <v>2</v>
      </c>
      <c r="Q67" s="21">
        <f t="shared" ref="Q67" si="157">(N67-G67)-(I67-H67)-(N67-M67)</f>
        <v>2</v>
      </c>
      <c r="R67" s="19">
        <v>1</v>
      </c>
      <c r="S67" s="19">
        <v>0</v>
      </c>
      <c r="T67" s="46">
        <v>4</v>
      </c>
      <c r="U67" s="46">
        <v>19</v>
      </c>
      <c r="V67" s="42">
        <v>1303.44</v>
      </c>
      <c r="W67" s="42">
        <v>1303.44</v>
      </c>
      <c r="X67" s="42">
        <v>0</v>
      </c>
      <c r="Y67" s="42">
        <v>1303.44</v>
      </c>
      <c r="Z67" s="42">
        <v>1303.44</v>
      </c>
      <c r="AA67" s="42">
        <v>1303.44</v>
      </c>
      <c r="AB67" s="17">
        <v>0</v>
      </c>
      <c r="AC67" s="30" t="s">
        <v>49</v>
      </c>
      <c r="AD67" s="30" t="s">
        <v>50</v>
      </c>
      <c r="AE67" s="30">
        <v>0</v>
      </c>
      <c r="AF67" s="30">
        <v>0</v>
      </c>
      <c r="AG67" s="30">
        <v>0</v>
      </c>
      <c r="AH67" s="30" t="s">
        <v>51</v>
      </c>
      <c r="AI67" s="30" t="s">
        <v>50</v>
      </c>
    </row>
    <row r="68" spans="1:35" ht="58.5" customHeight="1" x14ac:dyDescent="0.25">
      <c r="A68" s="54">
        <v>5</v>
      </c>
      <c r="B68" s="86" t="s">
        <v>196</v>
      </c>
      <c r="C68" s="56" t="s">
        <v>197</v>
      </c>
      <c r="D68" s="19">
        <v>250</v>
      </c>
      <c r="E68" s="48" t="s">
        <v>198</v>
      </c>
      <c r="F68" s="20">
        <v>44417</v>
      </c>
      <c r="G68" s="20">
        <v>44417</v>
      </c>
      <c r="H68" s="49">
        <v>44419</v>
      </c>
      <c r="I68" s="49">
        <v>44419</v>
      </c>
      <c r="J68" s="49">
        <v>44439</v>
      </c>
      <c r="K68" s="49">
        <v>44439</v>
      </c>
      <c r="L68" s="49">
        <v>44439</v>
      </c>
      <c r="M68" s="49">
        <v>44439</v>
      </c>
      <c r="N68" s="49">
        <v>44439</v>
      </c>
      <c r="O68" s="21">
        <f t="shared" ref="O68" si="158">K68-I68</f>
        <v>20</v>
      </c>
      <c r="P68" s="21">
        <f t="shared" ref="P68" si="159">(K68-G68)-(I68-H68)</f>
        <v>22</v>
      </c>
      <c r="Q68" s="21">
        <f t="shared" ref="Q68" si="160">(N68-G68)-(I68-H68)-(N68-M68)</f>
        <v>22</v>
      </c>
      <c r="R68" s="19">
        <v>1</v>
      </c>
      <c r="S68" s="19">
        <v>0</v>
      </c>
      <c r="T68" s="46">
        <v>35</v>
      </c>
      <c r="U68" s="46">
        <v>50</v>
      </c>
      <c r="V68" s="54">
        <v>41342.25</v>
      </c>
      <c r="W68" s="54">
        <v>41342.25</v>
      </c>
      <c r="X68" s="54">
        <v>0</v>
      </c>
      <c r="Y68" s="54">
        <v>41342.25</v>
      </c>
      <c r="Z68" s="54">
        <v>41342.25</v>
      </c>
      <c r="AA68" s="54">
        <v>41342.25</v>
      </c>
      <c r="AB68" s="17">
        <v>0</v>
      </c>
      <c r="AC68" s="30" t="s">
        <v>49</v>
      </c>
      <c r="AD68" s="30" t="s">
        <v>50</v>
      </c>
      <c r="AE68" s="30">
        <v>0</v>
      </c>
      <c r="AF68" s="30">
        <v>0</v>
      </c>
      <c r="AG68" s="30">
        <v>0</v>
      </c>
      <c r="AH68" s="30" t="s">
        <v>51</v>
      </c>
      <c r="AI68" s="30" t="s">
        <v>50</v>
      </c>
    </row>
    <row r="69" spans="1:35" ht="58.5" customHeight="1" x14ac:dyDescent="0.25">
      <c r="A69" s="55">
        <v>6</v>
      </c>
      <c r="B69" s="86" t="s">
        <v>232</v>
      </c>
      <c r="C69" s="56" t="s">
        <v>233</v>
      </c>
      <c r="D69" s="19">
        <v>250</v>
      </c>
      <c r="E69" s="48" t="s">
        <v>234</v>
      </c>
      <c r="F69" s="20">
        <v>44421</v>
      </c>
      <c r="G69" s="20">
        <v>44424</v>
      </c>
      <c r="H69" s="49">
        <v>44424</v>
      </c>
      <c r="I69" s="49">
        <v>44424</v>
      </c>
      <c r="J69" s="49">
        <v>44469</v>
      </c>
      <c r="K69" s="49">
        <v>44469</v>
      </c>
      <c r="L69" s="49">
        <v>44469</v>
      </c>
      <c r="M69" s="49">
        <v>44469</v>
      </c>
      <c r="N69" s="49">
        <v>44469</v>
      </c>
      <c r="O69" s="21">
        <f t="shared" ref="O69" si="161">K69-I69</f>
        <v>45</v>
      </c>
      <c r="P69" s="21">
        <f t="shared" ref="P69" si="162">(K69-G69)-(I69-H69)</f>
        <v>45</v>
      </c>
      <c r="Q69" s="21">
        <f t="shared" ref="Q69" si="163">(N69-G69)-(I69-H69)-(N69-M69)</f>
        <v>45</v>
      </c>
      <c r="R69" s="19">
        <v>1</v>
      </c>
      <c r="S69" s="19">
        <v>0</v>
      </c>
      <c r="T69" s="46">
        <v>60</v>
      </c>
      <c r="U69" s="46">
        <v>70</v>
      </c>
      <c r="V69" s="55">
        <v>41342.25</v>
      </c>
      <c r="W69" s="55">
        <v>41342.25</v>
      </c>
      <c r="X69" s="55">
        <v>0</v>
      </c>
      <c r="Y69" s="55">
        <v>41342.25</v>
      </c>
      <c r="Z69" s="55">
        <v>41342.25</v>
      </c>
      <c r="AA69" s="55">
        <v>41342.25</v>
      </c>
      <c r="AB69" s="17">
        <v>0</v>
      </c>
      <c r="AC69" s="30" t="s">
        <v>49</v>
      </c>
      <c r="AD69" s="30" t="s">
        <v>50</v>
      </c>
      <c r="AE69" s="30">
        <v>0</v>
      </c>
      <c r="AF69" s="30">
        <v>0</v>
      </c>
      <c r="AG69" s="30">
        <v>0</v>
      </c>
      <c r="AH69" s="30" t="s">
        <v>51</v>
      </c>
      <c r="AI69" s="30" t="s">
        <v>50</v>
      </c>
    </row>
    <row r="70" spans="1:35" ht="58.5" customHeight="1" x14ac:dyDescent="0.25">
      <c r="A70" s="54">
        <v>7</v>
      </c>
      <c r="B70" s="86" t="s">
        <v>226</v>
      </c>
      <c r="C70" s="22" t="s">
        <v>227</v>
      </c>
      <c r="D70" s="19">
        <v>250</v>
      </c>
      <c r="E70" s="57" t="s">
        <v>228</v>
      </c>
      <c r="F70" s="20">
        <v>42065</v>
      </c>
      <c r="G70" s="20">
        <v>42065</v>
      </c>
      <c r="H70" s="49">
        <v>42066</v>
      </c>
      <c r="I70" s="49">
        <v>42066</v>
      </c>
      <c r="J70" s="49">
        <v>44389</v>
      </c>
      <c r="K70" s="49">
        <v>44389</v>
      </c>
      <c r="L70" s="49">
        <v>44389</v>
      </c>
      <c r="M70" s="49">
        <v>44389</v>
      </c>
      <c r="N70" s="49">
        <v>44389</v>
      </c>
      <c r="O70" s="21">
        <f t="shared" ref="O70" si="164">K70-I70</f>
        <v>2323</v>
      </c>
      <c r="P70" s="21">
        <f t="shared" ref="P70" si="165">(K70-G70)-(I70-H70)</f>
        <v>2324</v>
      </c>
      <c r="Q70" s="21">
        <f t="shared" ref="Q70" si="166">(N70-G70)-(I70-H70)-(N70-M70)</f>
        <v>2324</v>
      </c>
      <c r="R70" s="19">
        <v>1</v>
      </c>
      <c r="S70" s="19">
        <v>0</v>
      </c>
      <c r="T70" s="46">
        <v>76.900000000000006</v>
      </c>
      <c r="U70" s="46">
        <v>76.900000000000006</v>
      </c>
      <c r="V70" s="54">
        <v>4641.33</v>
      </c>
      <c r="W70" s="54">
        <v>4641.33</v>
      </c>
      <c r="X70" s="54">
        <v>0</v>
      </c>
      <c r="Y70" s="54">
        <v>4641.33</v>
      </c>
      <c r="Z70" s="54">
        <v>4641.33</v>
      </c>
      <c r="AA70" s="54">
        <v>4641.33</v>
      </c>
      <c r="AB70" s="17">
        <v>0</v>
      </c>
      <c r="AC70" s="30" t="s">
        <v>49</v>
      </c>
      <c r="AD70" s="30" t="s">
        <v>50</v>
      </c>
      <c r="AE70" s="30">
        <v>0</v>
      </c>
      <c r="AF70" s="30">
        <v>0</v>
      </c>
      <c r="AG70" s="30">
        <v>0</v>
      </c>
      <c r="AH70" s="30" t="s">
        <v>51</v>
      </c>
      <c r="AI70" s="30" t="s">
        <v>50</v>
      </c>
    </row>
    <row r="71" spans="1:35" ht="58.5" customHeight="1" x14ac:dyDescent="0.25">
      <c r="A71" s="54">
        <v>8</v>
      </c>
      <c r="B71" s="86" t="s">
        <v>229</v>
      </c>
      <c r="C71" s="56" t="s">
        <v>230</v>
      </c>
      <c r="D71" s="19">
        <v>250</v>
      </c>
      <c r="E71" s="57" t="s">
        <v>231</v>
      </c>
      <c r="F71" s="20">
        <v>44181</v>
      </c>
      <c r="G71" s="20">
        <v>44181</v>
      </c>
      <c r="H71" s="49">
        <v>44186</v>
      </c>
      <c r="I71" s="49">
        <v>44189</v>
      </c>
      <c r="J71" s="49">
        <v>44396</v>
      </c>
      <c r="K71" s="49">
        <v>44396</v>
      </c>
      <c r="L71" s="49">
        <v>44396</v>
      </c>
      <c r="M71" s="49">
        <v>44396</v>
      </c>
      <c r="N71" s="49">
        <v>44396</v>
      </c>
      <c r="O71" s="21">
        <f t="shared" ref="O71" si="167">K71-I71</f>
        <v>207</v>
      </c>
      <c r="P71" s="21">
        <f t="shared" ref="P71" si="168">(K71-G71)-(I71-H71)</f>
        <v>212</v>
      </c>
      <c r="Q71" s="21">
        <f t="shared" ref="Q71" si="169">(N71-G71)-(I71-H71)-(N71-M71)</f>
        <v>212</v>
      </c>
      <c r="R71" s="19">
        <v>1</v>
      </c>
      <c r="S71" s="19">
        <v>0</v>
      </c>
      <c r="T71" s="46">
        <v>15</v>
      </c>
      <c r="U71" s="46">
        <v>15</v>
      </c>
      <c r="V71" s="54">
        <v>17768.25</v>
      </c>
      <c r="W71" s="54">
        <v>17768.25</v>
      </c>
      <c r="X71" s="54">
        <v>0</v>
      </c>
      <c r="Y71" s="54">
        <v>17768.25</v>
      </c>
      <c r="Z71" s="54">
        <v>17768.25</v>
      </c>
      <c r="AA71" s="54">
        <v>17768.25</v>
      </c>
      <c r="AB71" s="17">
        <v>0</v>
      </c>
      <c r="AC71" s="30" t="s">
        <v>49</v>
      </c>
      <c r="AD71" s="30" t="s">
        <v>50</v>
      </c>
      <c r="AE71" s="30">
        <v>0</v>
      </c>
      <c r="AF71" s="30">
        <v>0</v>
      </c>
      <c r="AG71" s="30">
        <v>0</v>
      </c>
      <c r="AH71" s="30" t="s">
        <v>51</v>
      </c>
      <c r="AI71" s="30" t="s">
        <v>50</v>
      </c>
    </row>
    <row r="72" spans="1:35" ht="15" x14ac:dyDescent="0.25">
      <c r="A72" s="42"/>
      <c r="B72" s="79" t="s">
        <v>6</v>
      </c>
      <c r="C72" s="80"/>
      <c r="D72" s="10" t="s">
        <v>5</v>
      </c>
      <c r="E72" s="50" t="s">
        <v>5</v>
      </c>
      <c r="F72" s="11" t="s">
        <v>5</v>
      </c>
      <c r="G72" s="11" t="s">
        <v>5</v>
      </c>
      <c r="H72" s="11" t="s">
        <v>5</v>
      </c>
      <c r="I72" s="11" t="s">
        <v>5</v>
      </c>
      <c r="J72" s="11" t="s">
        <v>5</v>
      </c>
      <c r="K72" s="11" t="s">
        <v>5</v>
      </c>
      <c r="L72" s="11" t="s">
        <v>5</v>
      </c>
      <c r="M72" s="11" t="s">
        <v>5</v>
      </c>
      <c r="N72" s="11" t="s">
        <v>5</v>
      </c>
      <c r="O72" s="51" t="s">
        <v>5</v>
      </c>
      <c r="P72" s="47">
        <f>SUM(P64:P71)</f>
        <v>2701</v>
      </c>
      <c r="Q72" s="47">
        <f>SUM(Q64:Q71)</f>
        <v>2701</v>
      </c>
      <c r="R72" s="10" t="s">
        <v>5</v>
      </c>
      <c r="S72" s="10" t="s">
        <v>5</v>
      </c>
      <c r="T72" s="58">
        <f>SUM(T64:T71)</f>
        <v>235.9</v>
      </c>
      <c r="U72" s="58">
        <f>SUM(U64:U71)</f>
        <v>275.89999999999998</v>
      </c>
      <c r="V72" s="58">
        <f t="shared" ref="V72:AA72" si="170">SUM(V64:V71)</f>
        <v>174799.47</v>
      </c>
      <c r="W72" s="58">
        <f t="shared" si="170"/>
        <v>174799.47</v>
      </c>
      <c r="X72" s="58">
        <f t="shared" si="170"/>
        <v>0</v>
      </c>
      <c r="Y72" s="58">
        <f t="shared" si="170"/>
        <v>174799.47</v>
      </c>
      <c r="Z72" s="58">
        <f t="shared" si="170"/>
        <v>174799.47</v>
      </c>
      <c r="AA72" s="58">
        <f t="shared" si="170"/>
        <v>174799.47</v>
      </c>
      <c r="AB72" s="47">
        <f t="shared" ref="AB72" si="171">AB64+AB67+AB65+AB66</f>
        <v>0</v>
      </c>
      <c r="AC72" s="10" t="s">
        <v>5</v>
      </c>
      <c r="AD72" s="10" t="s">
        <v>5</v>
      </c>
      <c r="AE72" s="31">
        <v>0</v>
      </c>
      <c r="AF72" s="31">
        <v>0</v>
      </c>
      <c r="AG72" s="31">
        <v>0</v>
      </c>
      <c r="AH72" s="10" t="s">
        <v>5</v>
      </c>
      <c r="AI72" s="10" t="s">
        <v>5</v>
      </c>
    </row>
    <row r="73" spans="1:35" ht="15" x14ac:dyDescent="0.25">
      <c r="A73" s="42"/>
      <c r="B73" s="79" t="s">
        <v>4</v>
      </c>
      <c r="C73" s="80"/>
      <c r="D73" s="10" t="s">
        <v>5</v>
      </c>
      <c r="E73" s="50" t="s">
        <v>5</v>
      </c>
      <c r="F73" s="11" t="s">
        <v>5</v>
      </c>
      <c r="G73" s="11" t="s">
        <v>5</v>
      </c>
      <c r="H73" s="11" t="s">
        <v>5</v>
      </c>
      <c r="I73" s="11" t="s">
        <v>5</v>
      </c>
      <c r="J73" s="11" t="s">
        <v>5</v>
      </c>
      <c r="K73" s="11" t="s">
        <v>5</v>
      </c>
      <c r="L73" s="11" t="s">
        <v>5</v>
      </c>
      <c r="M73" s="11" t="s">
        <v>5</v>
      </c>
      <c r="N73" s="11" t="s">
        <v>5</v>
      </c>
      <c r="O73" s="37">
        <f>(O64+O67++O66+O65)/4</f>
        <v>20.25</v>
      </c>
      <c r="P73" s="37">
        <f>(P72)/$A$71</f>
        <v>337.625</v>
      </c>
      <c r="Q73" s="37">
        <f>(Q72)/$A$71</f>
        <v>337.625</v>
      </c>
      <c r="R73" s="10"/>
      <c r="S73" s="10"/>
      <c r="T73" s="37">
        <f>(T72)/$A$71</f>
        <v>29.487500000000001</v>
      </c>
      <c r="U73" s="37">
        <f t="shared" ref="U73:AA73" si="172">(U72)/$A$71</f>
        <v>34.487499999999997</v>
      </c>
      <c r="V73" s="37">
        <f t="shared" si="172"/>
        <v>21849.93375</v>
      </c>
      <c r="W73" s="37">
        <f t="shared" si="172"/>
        <v>21849.93375</v>
      </c>
      <c r="X73" s="37">
        <f t="shared" si="172"/>
        <v>0</v>
      </c>
      <c r="Y73" s="37">
        <f t="shared" si="172"/>
        <v>21849.93375</v>
      </c>
      <c r="Z73" s="37">
        <f t="shared" si="172"/>
        <v>21849.93375</v>
      </c>
      <c r="AA73" s="37">
        <f t="shared" si="172"/>
        <v>21849.93375</v>
      </c>
      <c r="AB73" s="18">
        <v>0</v>
      </c>
      <c r="AC73" s="10" t="s">
        <v>5</v>
      </c>
      <c r="AD73" s="10" t="s">
        <v>5</v>
      </c>
      <c r="AE73" s="31">
        <v>0</v>
      </c>
      <c r="AF73" s="31">
        <v>0</v>
      </c>
      <c r="AG73" s="31">
        <v>0</v>
      </c>
      <c r="AH73" s="10" t="s">
        <v>5</v>
      </c>
      <c r="AI73" s="10" t="s">
        <v>5</v>
      </c>
    </row>
  </sheetData>
  <mergeCells count="42">
    <mergeCell ref="B72:C72"/>
    <mergeCell ref="B73:C73"/>
    <mergeCell ref="B61:C61"/>
    <mergeCell ref="B62:C62"/>
    <mergeCell ref="AD4:AD5"/>
    <mergeCell ref="Y4:Y5"/>
    <mergeCell ref="Z4:Z5"/>
    <mergeCell ref="P4:P5"/>
    <mergeCell ref="Q4:Q5"/>
    <mergeCell ref="J4:J5"/>
    <mergeCell ref="G4:G5"/>
    <mergeCell ref="L4:L5"/>
    <mergeCell ref="M4:M5"/>
    <mergeCell ref="A63:AB63"/>
    <mergeCell ref="A1:AH1"/>
    <mergeCell ref="AF4:AF5"/>
    <mergeCell ref="A7:AB7"/>
    <mergeCell ref="R4:R5"/>
    <mergeCell ref="A4:A5"/>
    <mergeCell ref="AA4:AB4"/>
    <mergeCell ref="U4:U5"/>
    <mergeCell ref="V4:V5"/>
    <mergeCell ref="W4:X4"/>
    <mergeCell ref="E4:E5"/>
    <mergeCell ref="O4:O5"/>
    <mergeCell ref="AE4:AE5"/>
    <mergeCell ref="AI4:AI5"/>
    <mergeCell ref="D3:AI3"/>
    <mergeCell ref="B3:C3"/>
    <mergeCell ref="F4:F5"/>
    <mergeCell ref="H4:H5"/>
    <mergeCell ref="I4:I5"/>
    <mergeCell ref="K4:K5"/>
    <mergeCell ref="B4:B5"/>
    <mergeCell ref="C4:C5"/>
    <mergeCell ref="AG4:AG5"/>
    <mergeCell ref="AH4:AH5"/>
    <mergeCell ref="AC4:AC5"/>
    <mergeCell ref="D4:D5"/>
    <mergeCell ref="S4:S5"/>
    <mergeCell ref="T4:T5"/>
    <mergeCell ref="N4:N5"/>
  </mergeCells>
  <pageMargins left="0.23622047244094491" right="0.23622047244094491" top="0.74803149606299213" bottom="0.74803149606299213" header="0.31496062992125984" footer="0.31496062992125984"/>
  <pageSetup paperSize="8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2021 год</vt:lpstr>
      <vt:lpstr>'2021 год'!Заголовки_для_печати</vt:lpstr>
      <vt:lpstr>'2021 год'!Область_печати</vt:lpstr>
    </vt:vector>
  </TitlesOfParts>
  <Company>РСТ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0052</dc:creator>
  <cp:lastModifiedBy>Наталья</cp:lastModifiedBy>
  <cp:lastPrinted>2017-09-08T05:49:18Z</cp:lastPrinted>
  <dcterms:created xsi:type="dcterms:W3CDTF">2014-04-04T12:13:29Z</dcterms:created>
  <dcterms:modified xsi:type="dcterms:W3CDTF">2021-10-15T07:34:17Z</dcterms:modified>
</cp:coreProperties>
</file>