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75" tabRatio="725" activeTab="1"/>
  </bookViews>
  <sheets>
    <sheet name="наш1.3." sheetId="1" r:id="rId1"/>
    <sheet name="наш 1.6. " sheetId="2" r:id="rId2"/>
    <sheet name="1.1.не заполняем" sheetId="3" r:id="rId3"/>
    <sheet name="1.2. не заполняем" sheetId="4" r:id="rId4"/>
    <sheet name="1.4.не заполняем" sheetId="5" r:id="rId5"/>
    <sheet name="1.5.не заполняем" sheetId="6" r:id="rId6"/>
  </sheets>
  <definedNames>
    <definedName name="sub_200610" localSheetId="5">'1.5.не заполняем'!#REF!</definedName>
    <definedName name="sub_2061" localSheetId="5">'1.5.не заполняем'!#REF!</definedName>
    <definedName name="sub_20611" localSheetId="5">'1.5.не заполняем'!#REF!</definedName>
    <definedName name="sub_20612" localSheetId="5">'1.5.не заполняем'!#REF!</definedName>
    <definedName name="sub_20613" localSheetId="5">'1.5.не заполняем'!#REF!</definedName>
    <definedName name="sub_2062" localSheetId="5">'1.5.не заполняем'!#REF!</definedName>
    <definedName name="sub_20620" localSheetId="5">'1.5.не заполняем'!#REF!</definedName>
    <definedName name="sub_20621" localSheetId="5">'1.5.не заполняем'!#REF!</definedName>
    <definedName name="sub_20622" localSheetId="5">'1.5.не заполняем'!#REF!</definedName>
    <definedName name="sub_20623" localSheetId="5">'1.5.не заполняем'!#REF!</definedName>
    <definedName name="sub_2063" localSheetId="5">'1.5.не заполняем'!#REF!</definedName>
    <definedName name="sub_20630" localSheetId="5">'1.5.не заполняем'!#REF!</definedName>
    <definedName name="sub_20631" localSheetId="5">'1.5.не заполняем'!#REF!</definedName>
    <definedName name="sub_20632" localSheetId="5">'1.5.не заполняем'!#REF!</definedName>
    <definedName name="sub_2064" localSheetId="5">'1.5.не заполняем'!#REF!</definedName>
    <definedName name="sub_20640" localSheetId="5">'1.5.не заполняем'!#REF!</definedName>
    <definedName name="sub_20641" localSheetId="5">'1.5.не заполняем'!#REF!</definedName>
    <definedName name="sub_20642" localSheetId="5">'1.5.не заполняем'!#REF!</definedName>
    <definedName name="sub_20643" localSheetId="5">'1.5.не заполняем'!#REF!</definedName>
    <definedName name="sub_20644" localSheetId="5">'1.5.не заполняем'!#REF!</definedName>
    <definedName name="sub_20645" localSheetId="5">'1.5.не заполняем'!#REF!</definedName>
    <definedName name="sub_20646" localSheetId="5">'1.5.не заполняем'!#REF!</definedName>
    <definedName name="sub_20647" localSheetId="5">'1.5.не заполняем'!#REF!</definedName>
    <definedName name="sub_20648" localSheetId="5">'1.5.не заполняем'!#REF!</definedName>
    <definedName name="sub_20649" localSheetId="5">'1.5.не заполняем'!#REF!</definedName>
    <definedName name="sub_2065" localSheetId="5">'1.5.не заполняем'!#REF!</definedName>
    <definedName name="sub_20650" localSheetId="5">'1.5.не заполняем'!#REF!</definedName>
    <definedName name="sub_2066" localSheetId="5">'1.5.не заполняем'!#REF!</definedName>
    <definedName name="sub_206601" localSheetId="5">'1.5.не заполняем'!#REF!</definedName>
    <definedName name="sub_206602" localSheetId="5">'1.5.не заполняем'!#REF!</definedName>
    <definedName name="sub_206603" localSheetId="5">'1.5.не заполняем'!#REF!</definedName>
    <definedName name="sub_206604" localSheetId="5">'1.5.не заполняем'!#REF!</definedName>
    <definedName name="sub_20661" localSheetId="5">'1.5.не заполняем'!#REF!</definedName>
    <definedName name="sub_206611" localSheetId="5">'1.5.не заполняем'!#REF!</definedName>
    <definedName name="sub_20662" localSheetId="5">'1.5.не заполняем'!#REF!</definedName>
    <definedName name="sub_2067" localSheetId="5">'1.5.не заполняем'!#REF!</definedName>
    <definedName name="sub_20670" localSheetId="5">'1.5.не заполняем'!#REF!</definedName>
    <definedName name="sub_20680" localSheetId="5">'1.5.не заполняем'!#REF!</definedName>
    <definedName name="sub_20690" localSheetId="5">'1.5.не заполняем'!#REF!</definedName>
    <definedName name="sub_26410" localSheetId="5">'1.5.не заполняем'!#REF!</definedName>
    <definedName name="sub_26411" localSheetId="5">'1.5.не заполняем'!#REF!</definedName>
    <definedName name="sub_26612" localSheetId="5">'1.5.не заполняем'!#REF!</definedName>
    <definedName name="sub_26613" localSheetId="5">'1.5.не заполняем'!#REF!</definedName>
    <definedName name="sub_26614" localSheetId="5">'1.5.не заполняем'!#REF!</definedName>
    <definedName name="sub_266221" localSheetId="5">'1.5.не заполняем'!#REF!</definedName>
    <definedName name="sub_266222" localSheetId="5">'1.5.не заполняем'!#REF!</definedName>
    <definedName name="sub_266223" localSheetId="5">'1.5.не заполняем'!#REF!</definedName>
    <definedName name="sub_266224" localSheetId="5">'1.5.не заполняем'!#REF!</definedName>
    <definedName name="sub_266225" localSheetId="5">'1.5.не заполняем'!#REF!</definedName>
    <definedName name="_xlnm.Print_Titles" localSheetId="2">'1.1.не заполняем'!$A:$C</definedName>
    <definedName name="_xlnm.Print_Titles" localSheetId="3">'1.2. не заполняем'!$B:$D</definedName>
    <definedName name="_xlnm.Print_Titles" localSheetId="4">'1.4.не заполняем'!$B:$D</definedName>
    <definedName name="_xlnm.Print_Titles" localSheetId="5">'1.5.не заполняем'!$B:$D</definedName>
    <definedName name="_xlnm.Print_Titles" localSheetId="0">'наш1.3.'!$B:$D</definedName>
    <definedName name="_xlnm.Print_Area" localSheetId="2">'1.1.не заполняем'!$A$2:$Q$57</definedName>
    <definedName name="_xlnm.Print_Area" localSheetId="3">'1.2. не заполняем'!$B$2:$M$45</definedName>
    <definedName name="_xlnm.Print_Area" localSheetId="4">'1.4.не заполняем'!$B$2:$Q$102</definedName>
    <definedName name="_xlnm.Print_Area" localSheetId="5">'1.5.не заполняем'!$B$2:$M$83</definedName>
    <definedName name="_xlnm.Print_Area" localSheetId="0">'наш1.3.'!$B$2:$O$47</definedName>
  </definedNames>
  <calcPr fullCalcOnLoad="1"/>
</workbook>
</file>

<file path=xl/comments1.xml><?xml version="1.0" encoding="utf-8"?>
<comments xmlns="http://schemas.openxmlformats.org/spreadsheetml/2006/main">
  <authors>
    <author>Алла Кочнева</author>
  </authors>
  <commentList>
    <comment ref="F33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91,02 сч
</t>
        </r>
      </text>
    </comment>
    <comment ref="E33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91,02 сч
</t>
        </r>
      </text>
    </comment>
  </commentList>
</comments>
</file>

<file path=xl/comments2.xml><?xml version="1.0" encoding="utf-8"?>
<comments xmlns="http://schemas.openxmlformats.org/spreadsheetml/2006/main">
  <authors>
    <author>Алла Кочнева</author>
  </authors>
  <commentList>
    <comment ref="F19" authorId="0">
      <text>
        <r>
          <rPr>
            <b/>
            <sz val="9"/>
            <rFont val="Tahoma"/>
            <family val="0"/>
          </rPr>
          <t xml:space="preserve">Алла Кочнева      себестоимость+упр.рахходы из наш 1.3.
          </t>
        </r>
      </text>
    </comment>
    <comment ref="F46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все налоги по 20сч
</t>
        </r>
      </text>
    </comment>
    <comment ref="L46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все налоги по 20сч
</t>
        </r>
      </text>
    </comment>
    <comment ref="F54" authorId="0">
      <text>
        <r>
          <rPr>
            <b/>
            <sz val="9"/>
            <rFont val="Tahoma"/>
            <family val="0"/>
          </rPr>
          <t>Алла Кочнева:</t>
        </r>
        <r>
          <rPr>
            <sz val="9"/>
            <rFont val="Tahoma"/>
            <family val="0"/>
          </rPr>
          <t xml:space="preserve">
рко 162,73
</t>
        </r>
      </text>
    </comment>
    <comment ref="F55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отчет о прибыль и убытках,тех налог на прибыль
</t>
        </r>
      </text>
    </comment>
    <comment ref="G55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из факта НВВ
</t>
        </r>
      </text>
    </comment>
    <comment ref="L55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отчет о прибыль и убытках,тех налог на прибыль
</t>
        </r>
      </text>
    </comment>
  </commentList>
</comments>
</file>

<file path=xl/sharedStrings.xml><?xml version="1.0" encoding="utf-8"?>
<sst xmlns="http://schemas.openxmlformats.org/spreadsheetml/2006/main" count="1136" uniqueCount="278">
  <si>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</si>
  <si>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</si>
  <si>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</si>
  <si>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</si>
  <si>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</si>
  <si>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</si>
  <si>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</si>
  <si>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</si>
  <si>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</si>
  <si>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</si>
  <si>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</si>
  <si>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</si>
  <si>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</si>
  <si>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</si>
  <si>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</si>
  <si>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</si>
  <si>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</si>
  <si>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</si>
  <si>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</si>
  <si>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</si>
  <si>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</si>
  <si>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</si>
  <si>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</si>
  <si>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</si>
  <si>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</si>
  <si>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</si>
  <si>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</si>
  <si>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</si>
  <si>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</si>
  <si>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</si>
  <si>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</si>
  <si>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</si>
  <si>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</si>
  <si>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</si>
  <si>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</si>
  <si>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</si>
  <si>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</si>
  <si>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</si>
  <si>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</si>
  <si>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</si>
  <si>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</si>
  <si>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</si>
  <si>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</si>
  <si>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</si>
  <si>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</si>
  <si>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</si>
  <si>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</si>
  <si>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</si>
  <si>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</si>
  <si>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</si>
  <si>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</si>
  <si>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</si>
  <si>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</si>
  <si>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</si>
  <si>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</si>
  <si>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</si>
  <si>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</si>
  <si>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</si>
  <si>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</si>
  <si>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</si>
  <si>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</si>
  <si>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</si>
  <si>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</si>
  <si>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</si>
  <si>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</si>
  <si>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</si>
  <si>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</si>
  <si>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</si>
  <si>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</si>
  <si>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</si>
  <si>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</si>
  <si>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</si>
  <si>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</si>
  <si>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</si>
  <si>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</si>
  <si>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</si>
  <si>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</si>
  <si>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</si>
  <si>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</si>
  <si>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</si>
  <si>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</si>
  <si>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</si>
  <si>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</si>
  <si>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</si>
  <si>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</si>
  <si>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</si>
  <si>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</si>
  <si>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</si>
  <si>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</si>
  <si>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</si>
  <si>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</si>
  <si>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</si>
  <si>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</si>
  <si>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</si>
  <si>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</si>
  <si>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</si>
  <si>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</si>
  <si>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</si>
  <si>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</si>
  <si>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</si>
  <si>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</si>
  <si>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</si>
  <si>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</si>
  <si>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</si>
  <si>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</si>
  <si>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</si>
  <si>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</si>
  <si>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</si>
  <si>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</si>
  <si>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</si>
  <si>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</si>
  <si>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</si>
  <si>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</si>
  <si>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</si>
  <si>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</si>
  <si>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</si>
  <si>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</si>
  <si>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</si>
  <si>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</si>
  <si>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</si>
  <si>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</si>
  <si>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</si>
  <si>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</si>
  <si>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</si>
  <si>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</si>
  <si>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</si>
  <si>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</si>
  <si>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</si>
  <si>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</si>
  <si>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</si>
  <si>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</si>
  <si>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</si>
  <si>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</si>
  <si>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</si>
  <si>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</si>
  <si>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</si>
  <si>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</si>
  <si>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</si>
  <si>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</si>
  <si>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</si>
  <si>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</si>
  <si>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</si>
  <si>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</si>
  <si>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</si>
  <si>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</si>
  <si>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</si>
  <si>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</si>
  <si>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</si>
  <si>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</si>
  <si>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</si>
  <si>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</si>
  <si>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</si>
  <si>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</si>
  <si>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</si>
  <si>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</si>
  <si>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</si>
  <si>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</si>
  <si>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</si>
  <si>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</si>
  <si>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</si>
  <si>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</si>
  <si>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</si>
  <si>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</si>
  <si>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</si>
  <si>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</si>
  <si>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</si>
  <si>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</si>
  <si>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</si>
  <si>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</si>
  <si>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</si>
  <si>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</si>
  <si>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</si>
  <si>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</si>
  <si>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</si>
  <si>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</si>
  <si>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</si>
  <si>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</si>
  <si>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</si>
  <si>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</si>
  <si>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</si>
  <si>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</si>
  <si>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</si>
  <si>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</si>
  <si>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</si>
  <si>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</si>
  <si>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</si>
  <si>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</si>
  <si>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</si>
  <si>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</si>
  <si>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</si>
  <si>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</si>
  <si>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</si>
  <si>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</si>
  <si>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</si>
  <si>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</si>
  <si>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</si>
  <si>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</si>
  <si>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</si>
  <si>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</si>
  <si>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</si>
  <si>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</si>
  <si>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</si>
  <si>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</si>
  <si>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</si>
  <si>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</si>
  <si>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</si>
  <si>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</si>
  <si>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</si>
  <si>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</si>
  <si>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</si>
  <si>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</si>
  <si>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</si>
  <si>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</si>
  <si>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</si>
  <si>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</si>
  <si>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</si>
  <si>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</si>
  <si>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</si>
  <si>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</si>
  <si>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</si>
  <si>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</si>
  <si>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</si>
  <si>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</si>
  <si>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</si>
  <si>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</si>
  <si>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</si>
  <si>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</si>
  <si>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</si>
  <si>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</si>
  <si>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</si>
  <si>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</si>
  <si>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</si>
  <si>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</si>
  <si>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</si>
  <si>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</si>
  <si>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</si>
  <si>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</si>
  <si>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</si>
  <si>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</si>
  <si>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</si>
  <si>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</si>
  <si>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</si>
  <si>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</si>
  <si>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</si>
  <si>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</si>
  <si>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</si>
  <si>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</si>
  <si>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</si>
  <si>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</si>
  <si>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</si>
  <si>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</si>
  <si>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</si>
  <si>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</si>
  <si>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</si>
  <si>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</si>
  <si>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</si>
  <si>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</si>
  <si>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</si>
  <si>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</si>
  <si>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Годовая,</t>
  </si>
  <si>
    <t xml:space="preserve"> </t>
  </si>
  <si>
    <t xml:space="preserve">Отчетный период: </t>
  </si>
  <si>
    <t>Местонахождение (адрес): 155048 Ивановская область г.Тейково ул.Сергеевская,д.1</t>
  </si>
  <si>
    <t>Субъект РФ: Ивановская область</t>
  </si>
  <si>
    <t>Местонахождение (адрес):155048 Ивановская область г.Тейково ул.Сергеевская,д.1</t>
  </si>
  <si>
    <t>Субъект РФ:Ивановская область</t>
  </si>
  <si>
    <t>109</t>
  </si>
  <si>
    <t>Организация:  ООО"Тейковское сетевое предприятие"</t>
  </si>
  <si>
    <t>Организация:   ООО "Тейковское сетевое предприятие"</t>
  </si>
  <si>
    <t>Идентификационный номер налогоплательщика (ИНН): 3704008548</t>
  </si>
  <si>
    <t>Годовая</t>
  </si>
  <si>
    <t>Идентификационный номер налогоплательщика (ИНН):3704008548</t>
  </si>
  <si>
    <t>Буланова В.А.</t>
  </si>
  <si>
    <t>Главный бухгалтер                                    Буланова В.А.</t>
  </si>
  <si>
    <t>Руководитель                                              Сергеев В.А.</t>
  </si>
  <si>
    <t>Сергеев В.А.</t>
  </si>
  <si>
    <t>Отчетный период: 2020г.</t>
  </si>
  <si>
    <t>Отчетный период: 2020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</si>
</sst>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</numFmts>
  <fonts count="5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92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indent="2"/>
    </xf>
    <xf numFmtId="0" fontId="4" fillId="0" borderId="14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33" borderId="1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2" fillId="33" borderId="11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2" fontId="2" fillId="0" borderId="16" xfId="0" applyNumberFormat="1" applyFont="1" applyFill="1" applyBorder="1" applyAlignment="1">
      <alignment vertical="center" wrapText="1"/>
    </xf>
    <xf numFmtId="2" fontId="2" fillId="33" borderId="16" xfId="0" applyNumberFormat="1" applyFont="1" applyFill="1" applyBorder="1" applyAlignment="1">
      <alignment vertical="center" wrapText="1"/>
    </xf>
    <xf numFmtId="2" fontId="52" fillId="0" borderId="11" xfId="0" applyNumberFormat="1" applyFont="1" applyFill="1" applyBorder="1" applyAlignment="1">
      <alignment/>
    </xf>
    <xf numFmtId="2" fontId="52" fillId="33" borderId="11" xfId="0" applyNumberFormat="1" applyFont="1" applyFill="1" applyBorder="1" applyAlignment="1">
      <alignment/>
    </xf>
    <xf numFmtId="49" fontId="52" fillId="0" borderId="16" xfId="0" applyNumberFormat="1" applyFont="1" applyFill="1" applyBorder="1" applyAlignment="1">
      <alignment vertical="center" wrapText="1"/>
    </xf>
    <xf numFmtId="49" fontId="52" fillId="33" borderId="16" xfId="0" applyNumberFormat="1" applyFont="1" applyFill="1" applyBorder="1" applyAlignment="1">
      <alignment vertical="center" wrapText="1"/>
    </xf>
    <xf numFmtId="0" fontId="52" fillId="0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"/>
  <sheetViews>
    <sheetView showGridLines="0" view="pageBreakPreview" zoomScale="70" zoomScaleNormal="40" zoomScaleSheetLayoutView="70" zoomScalePageLayoutView="70" workbookViewId="0" topLeftCell="C7">
      <selection activeCell="B2" sqref="B2:O47"/>
    </sheetView>
  </sheetViews>
  <sheetFormatPr defaultColWidth="9.140625" defaultRowHeight="12.75"/>
  <cols>
    <col min="1" max="1" width="0.9921875" style="14" customWidth="1"/>
    <col min="2" max="2" width="46.57421875" style="14" customWidth="1"/>
    <col min="3" max="3" width="14.8515625" style="14" customWidth="1"/>
    <col min="4" max="4" width="9.140625" style="14" customWidth="1"/>
    <col min="5" max="7" width="20.00390625" style="14" customWidth="1"/>
    <col min="8" max="8" width="22.00390625" style="14" customWidth="1"/>
    <col min="9" max="12" width="20.00390625" style="14" customWidth="1"/>
    <col min="13" max="13" width="21.57421875" style="14" customWidth="1"/>
    <col min="14" max="15" width="20.00390625" style="14" customWidth="1"/>
    <col min="16" max="16384" width="9.140625" style="14" customWidth="1"/>
  </cols>
  <sheetData>
    <row r="1" ht="18.75"/>
    <row r="2" ht="20.25">
      <c r="O2" s="24" t="s">
        <v>193</v>
      </c>
    </row>
    <row r="3" ht="3.75" customHeight="1"/>
    <row r="4" spans="2:15" ht="79.5" customHeight="1">
      <c r="B4" s="38" t="s">
        <v>184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ht="18.75"/>
    <row r="6" spans="2:15" ht="51" customHeight="1">
      <c r="B6" s="13" t="s">
        <v>4</v>
      </c>
      <c r="C6" s="86" t="s">
        <v>50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2:15" ht="18.75">
      <c r="B7" s="13" t="s">
        <v>5</v>
      </c>
      <c r="C7" s="86" t="s">
        <v>270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2:15" ht="18.75">
      <c r="B8" s="13" t="s">
        <v>20</v>
      </c>
      <c r="C8" s="86" t="s">
        <v>61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ht="18.75">
      <c r="B9" s="13"/>
    </row>
    <row r="10" spans="2:15" ht="18.75">
      <c r="B10" s="13" t="s">
        <v>268</v>
      </c>
      <c r="H10" s="15"/>
      <c r="I10" s="15"/>
      <c r="J10" s="15"/>
      <c r="K10" s="15"/>
      <c r="L10" s="15"/>
      <c r="M10" s="16"/>
      <c r="N10" s="16"/>
      <c r="O10" s="16"/>
    </row>
    <row r="11" spans="2:15" ht="18.75">
      <c r="B11" s="13" t="s">
        <v>269</v>
      </c>
      <c r="H11" s="15"/>
      <c r="I11" s="15"/>
      <c r="J11" s="15"/>
      <c r="K11" s="15"/>
      <c r="L11" s="15"/>
      <c r="M11" s="16"/>
      <c r="N11" s="16"/>
      <c r="O11" s="16"/>
    </row>
    <row r="12" spans="2:15" ht="18.75">
      <c r="B12" s="13" t="s">
        <v>262</v>
      </c>
      <c r="H12" s="15"/>
      <c r="I12" s="15"/>
      <c r="J12" s="15"/>
      <c r="K12" s="15"/>
      <c r="L12" s="15"/>
      <c r="M12" s="16"/>
      <c r="N12" s="16"/>
      <c r="O12" s="16"/>
    </row>
    <row r="13" spans="2:15" ht="18.75">
      <c r="B13" s="13" t="s">
        <v>263</v>
      </c>
      <c r="H13" s="15"/>
      <c r="I13" s="15"/>
      <c r="J13" s="15"/>
      <c r="K13" s="15"/>
      <c r="L13" s="15"/>
      <c r="M13" s="16"/>
      <c r="N13" s="16"/>
      <c r="O13" s="16"/>
    </row>
    <row r="14" spans="2:15" ht="18.75">
      <c r="B14" s="13" t="s">
        <v>276</v>
      </c>
      <c r="H14" s="15"/>
      <c r="I14" s="15"/>
      <c r="J14" s="15"/>
      <c r="K14" s="15"/>
      <c r="L14" s="15"/>
      <c r="M14" s="16"/>
      <c r="N14" s="16"/>
      <c r="O14" s="16"/>
    </row>
    <row r="15" spans="8:15" ht="20.25" customHeight="1">
      <c r="H15" s="15"/>
      <c r="I15" s="15"/>
      <c r="J15" s="63"/>
      <c r="K15" s="63"/>
      <c r="L15" s="63"/>
      <c r="M15" s="15"/>
      <c r="O15" s="27"/>
    </row>
    <row r="16" spans="2:15" ht="32.25" customHeight="1">
      <c r="B16" s="83" t="s">
        <v>6</v>
      </c>
      <c r="C16" s="83" t="s">
        <v>7</v>
      </c>
      <c r="D16" s="83" t="s">
        <v>19</v>
      </c>
      <c r="E16" s="83" t="s">
        <v>34</v>
      </c>
      <c r="F16" s="83" t="s">
        <v>33</v>
      </c>
      <c r="G16" s="85" t="s">
        <v>31</v>
      </c>
      <c r="H16" s="85"/>
      <c r="I16" s="85"/>
      <c r="J16" s="83" t="s">
        <v>35</v>
      </c>
      <c r="K16" s="83" t="s">
        <v>190</v>
      </c>
      <c r="L16" s="85" t="s">
        <v>189</v>
      </c>
      <c r="M16" s="85"/>
      <c r="N16" s="85"/>
      <c r="O16" s="83" t="s">
        <v>149</v>
      </c>
    </row>
    <row r="17" spans="2:15" ht="256.5" customHeight="1">
      <c r="B17" s="84"/>
      <c r="C17" s="84"/>
      <c r="D17" s="84"/>
      <c r="E17" s="84"/>
      <c r="F17" s="84"/>
      <c r="G17" s="1" t="s">
        <v>26</v>
      </c>
      <c r="H17" s="1" t="s">
        <v>27</v>
      </c>
      <c r="I17" s="1" t="s">
        <v>30</v>
      </c>
      <c r="J17" s="84"/>
      <c r="K17" s="84"/>
      <c r="L17" s="1" t="s">
        <v>26</v>
      </c>
      <c r="M17" s="1" t="s">
        <v>27</v>
      </c>
      <c r="N17" s="1" t="s">
        <v>30</v>
      </c>
      <c r="O17" s="84"/>
    </row>
    <row r="18" spans="2:15" ht="14.25" customHeight="1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</row>
    <row r="19" spans="2:15" ht="112.5">
      <c r="B19" s="2" t="s">
        <v>36</v>
      </c>
      <c r="C19" s="3" t="s">
        <v>8</v>
      </c>
      <c r="D19" s="3" t="s">
        <v>9</v>
      </c>
      <c r="E19" s="57">
        <v>122841</v>
      </c>
      <c r="F19" s="57">
        <f>E19</f>
        <v>122841</v>
      </c>
      <c r="G19" s="58">
        <v>60924.83</v>
      </c>
      <c r="H19" s="58">
        <v>372.41</v>
      </c>
      <c r="I19" s="58">
        <f>F19-G19-H19</f>
        <v>61543.759999999995</v>
      </c>
      <c r="J19" s="57">
        <v>127856</v>
      </c>
      <c r="K19" s="57">
        <v>127856</v>
      </c>
      <c r="L19" s="58">
        <v>55105</v>
      </c>
      <c r="M19" s="58">
        <v>307</v>
      </c>
      <c r="N19" s="58">
        <v>72444</v>
      </c>
      <c r="O19" s="57"/>
    </row>
    <row r="20" spans="2:15" ht="40.5" customHeight="1">
      <c r="B20" s="2" t="s">
        <v>37</v>
      </c>
      <c r="C20" s="3" t="s">
        <v>8</v>
      </c>
      <c r="D20" s="3" t="s">
        <v>10</v>
      </c>
      <c r="E20" s="57">
        <v>108364</v>
      </c>
      <c r="F20" s="57">
        <f>E20</f>
        <v>108364</v>
      </c>
      <c r="G20" s="58">
        <f>24201.67+1783.64+20010.81</f>
        <v>45996.119999999995</v>
      </c>
      <c r="H20" s="58">
        <f>224.197+67.259+74.347+74.354</f>
        <v>440.157</v>
      </c>
      <c r="I20" s="58">
        <f>F20-G20-H20</f>
        <v>61927.723000000005</v>
      </c>
      <c r="J20" s="57">
        <v>112294</v>
      </c>
      <c r="K20" s="57">
        <v>112294</v>
      </c>
      <c r="L20" s="58">
        <v>47658</v>
      </c>
      <c r="M20" s="58">
        <v>295.78999999999996</v>
      </c>
      <c r="N20" s="58">
        <v>64340.21</v>
      </c>
      <c r="O20" s="18"/>
    </row>
    <row r="21" spans="2:15" ht="18.75">
      <c r="B21" s="2" t="s">
        <v>38</v>
      </c>
      <c r="C21" s="3" t="s">
        <v>8</v>
      </c>
      <c r="D21" s="3" t="s">
        <v>11</v>
      </c>
      <c r="E21" s="57">
        <f>E19-E20</f>
        <v>14477</v>
      </c>
      <c r="F21" s="57">
        <f>F19-F20</f>
        <v>14477</v>
      </c>
      <c r="G21" s="58">
        <f>G19-G20</f>
        <v>14928.710000000006</v>
      </c>
      <c r="H21" s="58">
        <f>H19-H20</f>
        <v>-67.74699999999996</v>
      </c>
      <c r="I21" s="58">
        <f>F21-G21-H21</f>
        <v>-383.96300000000645</v>
      </c>
      <c r="J21" s="57">
        <v>15562</v>
      </c>
      <c r="K21" s="57">
        <v>15562</v>
      </c>
      <c r="L21" s="58">
        <v>7447</v>
      </c>
      <c r="M21" s="58">
        <v>11.210000000000036</v>
      </c>
      <c r="N21" s="58">
        <v>8103.79</v>
      </c>
      <c r="O21" s="18"/>
    </row>
    <row r="22" spans="2:15" ht="18.75">
      <c r="B22" s="2" t="s">
        <v>39</v>
      </c>
      <c r="C22" s="3" t="s">
        <v>8</v>
      </c>
      <c r="D22" s="3" t="s">
        <v>12</v>
      </c>
      <c r="E22" s="57">
        <v>0</v>
      </c>
      <c r="F22" s="57">
        <v>0</v>
      </c>
      <c r="G22" s="58">
        <v>0</v>
      </c>
      <c r="H22" s="58"/>
      <c r="I22" s="58">
        <f>F22-G22-H22</f>
        <v>0</v>
      </c>
      <c r="J22" s="57">
        <v>0</v>
      </c>
      <c r="K22" s="57">
        <v>0</v>
      </c>
      <c r="L22" s="58">
        <v>0</v>
      </c>
      <c r="M22" s="58"/>
      <c r="N22" s="58">
        <v>0</v>
      </c>
      <c r="O22" s="18"/>
    </row>
    <row r="23" spans="2:15" ht="18.75">
      <c r="B23" s="2" t="s">
        <v>40</v>
      </c>
      <c r="C23" s="3" t="s">
        <v>8</v>
      </c>
      <c r="D23" s="3" t="s">
        <v>13</v>
      </c>
      <c r="E23" s="57">
        <v>12772</v>
      </c>
      <c r="F23" s="57">
        <f>E23</f>
        <v>12772</v>
      </c>
      <c r="G23" s="58">
        <v>6061.51</v>
      </c>
      <c r="H23" s="58">
        <f>38.72</f>
        <v>38.72</v>
      </c>
      <c r="I23" s="58">
        <f>F23-G23-H23</f>
        <v>6671.7699999999995</v>
      </c>
      <c r="J23" s="57">
        <v>13136</v>
      </c>
      <c r="K23" s="57">
        <v>13136</v>
      </c>
      <c r="L23" s="58">
        <v>5661</v>
      </c>
      <c r="M23" s="58">
        <v>31.5</v>
      </c>
      <c r="N23" s="58">
        <v>7443.5</v>
      </c>
      <c r="O23" s="18"/>
    </row>
    <row r="24" spans="2:15" ht="18.75">
      <c r="B24" s="2" t="s">
        <v>41</v>
      </c>
      <c r="C24" s="3" t="s">
        <v>8</v>
      </c>
      <c r="D24" s="3" t="s">
        <v>14</v>
      </c>
      <c r="E24" s="57">
        <f>E19-E20-E23</f>
        <v>1705</v>
      </c>
      <c r="F24" s="57">
        <f>F19-F20-F23</f>
        <v>1705</v>
      </c>
      <c r="G24" s="58">
        <f>G21-G23</f>
        <v>8867.200000000006</v>
      </c>
      <c r="H24" s="58">
        <f>H21-H23</f>
        <v>-106.46699999999996</v>
      </c>
      <c r="I24" s="58">
        <f>I21-I23</f>
        <v>-7055.733000000006</v>
      </c>
      <c r="J24" s="57">
        <v>2426</v>
      </c>
      <c r="K24" s="57">
        <v>2426</v>
      </c>
      <c r="L24" s="58">
        <v>1786</v>
      </c>
      <c r="M24" s="58">
        <v>-20.289999999999964</v>
      </c>
      <c r="N24" s="58">
        <v>660.29</v>
      </c>
      <c r="O24" s="18"/>
    </row>
    <row r="25" spans="2:15" ht="18.75">
      <c r="B25" s="2" t="s">
        <v>187</v>
      </c>
      <c r="C25" s="3" t="s">
        <v>8</v>
      </c>
      <c r="D25" s="3" t="s">
        <v>15</v>
      </c>
      <c r="E25" s="57">
        <f>68+9</f>
        <v>77</v>
      </c>
      <c r="F25" s="57">
        <f>E25</f>
        <v>77</v>
      </c>
      <c r="G25" s="58">
        <f>F25*$G$48</f>
        <v>0</v>
      </c>
      <c r="H25" s="58"/>
      <c r="I25" s="58">
        <f>F25-G25-H25</f>
        <v>77</v>
      </c>
      <c r="J25" s="57">
        <v>303</v>
      </c>
      <c r="K25" s="57">
        <v>303</v>
      </c>
      <c r="L25" s="58">
        <v>0</v>
      </c>
      <c r="M25" s="58"/>
      <c r="N25" s="58">
        <v>303</v>
      </c>
      <c r="O25" s="18"/>
    </row>
    <row r="26" spans="2:15" ht="18.75">
      <c r="B26" s="2" t="s">
        <v>42</v>
      </c>
      <c r="C26" s="3" t="s">
        <v>8</v>
      </c>
      <c r="D26" s="3" t="s">
        <v>16</v>
      </c>
      <c r="E26" s="57">
        <v>2</v>
      </c>
      <c r="F26" s="57">
        <f>E26</f>
        <v>2</v>
      </c>
      <c r="G26" s="58">
        <f>F26*$G$48</f>
        <v>0</v>
      </c>
      <c r="H26" s="58"/>
      <c r="I26" s="58">
        <f>F26-G26-H26</f>
        <v>2</v>
      </c>
      <c r="J26" s="57">
        <v>220</v>
      </c>
      <c r="K26" s="57">
        <v>220</v>
      </c>
      <c r="L26" s="58">
        <v>0</v>
      </c>
      <c r="M26" s="58"/>
      <c r="N26" s="58">
        <v>220</v>
      </c>
      <c r="O26" s="18"/>
    </row>
    <row r="27" spans="2:15" ht="18.75">
      <c r="B27" s="2" t="s">
        <v>178</v>
      </c>
      <c r="C27" s="3" t="s">
        <v>8</v>
      </c>
      <c r="D27" s="3" t="s">
        <v>114</v>
      </c>
      <c r="E27" s="57">
        <v>34800</v>
      </c>
      <c r="F27" s="57">
        <f>E27</f>
        <v>34800</v>
      </c>
      <c r="G27" s="58">
        <f>F27*$G$48</f>
        <v>0</v>
      </c>
      <c r="H27" s="58"/>
      <c r="I27" s="58">
        <f>F27-G27-H27</f>
        <v>34800</v>
      </c>
      <c r="J27" s="57">
        <v>32372</v>
      </c>
      <c r="K27" s="57">
        <v>32372</v>
      </c>
      <c r="L27" s="58">
        <v>0</v>
      </c>
      <c r="M27" s="58"/>
      <c r="N27" s="58">
        <v>32372</v>
      </c>
      <c r="O27" s="18"/>
    </row>
    <row r="28" spans="2:15" ht="18.75">
      <c r="B28" s="2" t="s">
        <v>43</v>
      </c>
      <c r="C28" s="3" t="s">
        <v>8</v>
      </c>
      <c r="D28" s="3" t="s">
        <v>17</v>
      </c>
      <c r="E28" s="57">
        <v>35493</v>
      </c>
      <c r="F28" s="57">
        <f>E28</f>
        <v>35493</v>
      </c>
      <c r="G28" s="58">
        <f>80.71+539.27+106.96</f>
        <v>726.94</v>
      </c>
      <c r="H28" s="60">
        <v>0.493</v>
      </c>
      <c r="I28" s="58">
        <f>F28-G28-H28</f>
        <v>34765.566999999995</v>
      </c>
      <c r="J28" s="57">
        <v>40045</v>
      </c>
      <c r="K28" s="57">
        <v>40045</v>
      </c>
      <c r="L28" s="58">
        <v>118</v>
      </c>
      <c r="M28" s="58"/>
      <c r="N28" s="58">
        <v>39927</v>
      </c>
      <c r="O28" s="18"/>
    </row>
    <row r="29" spans="2:15" ht="18.75">
      <c r="B29" s="2" t="s">
        <v>179</v>
      </c>
      <c r="C29" s="3" t="s">
        <v>8</v>
      </c>
      <c r="D29" s="3" t="s">
        <v>46</v>
      </c>
      <c r="E29" s="57">
        <f>E24+E27-E28+E25-E26</f>
        <v>1087</v>
      </c>
      <c r="F29" s="57">
        <f>F24+F27-F28+F25-F26</f>
        <v>1087</v>
      </c>
      <c r="G29" s="57">
        <f>G24+G27-G28+G25-G26</f>
        <v>8140.260000000006</v>
      </c>
      <c r="H29" s="57">
        <f>H24+H27-H28+H25-H26</f>
        <v>-106.95999999999995</v>
      </c>
      <c r="I29" s="57">
        <f>I24+I27-I28+I25-I26</f>
        <v>-6946.300000000003</v>
      </c>
      <c r="J29" s="57">
        <v>-5164</v>
      </c>
      <c r="K29" s="57">
        <v>-5164</v>
      </c>
      <c r="L29" s="58">
        <v>1668</v>
      </c>
      <c r="M29" s="58"/>
      <c r="N29" s="58">
        <v>-6811.709999999999</v>
      </c>
      <c r="O29" s="18"/>
    </row>
    <row r="30" spans="2:15" ht="18.75">
      <c r="B30" s="2" t="s">
        <v>180</v>
      </c>
      <c r="C30" s="3" t="s">
        <v>8</v>
      </c>
      <c r="D30" s="3" t="s">
        <v>47</v>
      </c>
      <c r="E30" s="57">
        <f>870+17</f>
        <v>887</v>
      </c>
      <c r="F30" s="57">
        <f>E30</f>
        <v>887</v>
      </c>
      <c r="G30" s="58">
        <v>1628.05</v>
      </c>
      <c r="H30" s="58"/>
      <c r="I30" s="58">
        <f>F30-G30-H30</f>
        <v>-741.05</v>
      </c>
      <c r="J30" s="57">
        <v>2308</v>
      </c>
      <c r="K30" s="57">
        <v>2308</v>
      </c>
      <c r="L30" s="58">
        <v>-438.70000000000005</v>
      </c>
      <c r="M30" s="58"/>
      <c r="N30" s="58">
        <v>2746.7</v>
      </c>
      <c r="O30" s="18"/>
    </row>
    <row r="31" spans="2:15" ht="18.75">
      <c r="B31" s="2" t="s">
        <v>181</v>
      </c>
      <c r="C31" s="3" t="s">
        <v>8</v>
      </c>
      <c r="D31" s="3" t="s">
        <v>120</v>
      </c>
      <c r="E31" s="57">
        <v>156</v>
      </c>
      <c r="F31" s="57">
        <f>E31</f>
        <v>156</v>
      </c>
      <c r="G31" s="58">
        <f>G29-G30</f>
        <v>6512.2100000000055</v>
      </c>
      <c r="H31" s="58">
        <v>-107</v>
      </c>
      <c r="I31" s="58">
        <f>F31-G31-H31</f>
        <v>-6249.2100000000055</v>
      </c>
      <c r="J31" s="57">
        <v>-7273</v>
      </c>
      <c r="K31" s="57">
        <v>-7273</v>
      </c>
      <c r="L31" s="58">
        <v>1229.3</v>
      </c>
      <c r="M31" s="58"/>
      <c r="N31" s="58">
        <v>-8502.3</v>
      </c>
      <c r="O31" s="18"/>
    </row>
    <row r="32" spans="2:15" ht="18.75">
      <c r="B32" s="28" t="s">
        <v>188</v>
      </c>
      <c r="C32" s="3"/>
      <c r="D32" s="3"/>
      <c r="E32" s="65"/>
      <c r="F32" s="65"/>
      <c r="G32" s="66"/>
      <c r="H32" s="66"/>
      <c r="I32" s="66"/>
      <c r="J32" s="65"/>
      <c r="K32" s="57"/>
      <c r="L32" s="66"/>
      <c r="M32" s="66"/>
      <c r="N32" s="66"/>
      <c r="O32" s="3"/>
    </row>
    <row r="33" spans="2:15" ht="62.25" customHeight="1">
      <c r="B33" s="2" t="s">
        <v>44</v>
      </c>
      <c r="C33" s="3" t="s">
        <v>8</v>
      </c>
      <c r="D33" s="3" t="s">
        <v>48</v>
      </c>
      <c r="E33" s="57">
        <v>0</v>
      </c>
      <c r="F33" s="57">
        <f>E33</f>
        <v>0</v>
      </c>
      <c r="G33" s="59">
        <v>0</v>
      </c>
      <c r="H33" s="59">
        <v>0</v>
      </c>
      <c r="I33" s="58">
        <f>F33-G33-H33</f>
        <v>0</v>
      </c>
      <c r="J33" s="57">
        <v>2249</v>
      </c>
      <c r="K33" s="57">
        <v>2249</v>
      </c>
      <c r="L33" s="59">
        <v>0</v>
      </c>
      <c r="M33" s="59">
        <v>0</v>
      </c>
      <c r="N33" s="58">
        <v>2249</v>
      </c>
      <c r="O33" s="18"/>
    </row>
    <row r="34" spans="2:15" ht="37.5">
      <c r="B34" s="2" t="s">
        <v>45</v>
      </c>
      <c r="C34" s="3" t="s">
        <v>8</v>
      </c>
      <c r="D34" s="3" t="s">
        <v>49</v>
      </c>
      <c r="E34" s="18"/>
      <c r="F34" s="18"/>
      <c r="G34" s="18"/>
      <c r="H34" s="18"/>
      <c r="I34" s="18"/>
      <c r="J34" s="57"/>
      <c r="K34" s="18"/>
      <c r="L34" s="18"/>
      <c r="M34" s="18"/>
      <c r="N34" s="18"/>
      <c r="O34" s="18"/>
    </row>
    <row r="35" spans="5:7" ht="18.75">
      <c r="E35" s="29"/>
      <c r="G35" s="74"/>
    </row>
    <row r="36" spans="2:7" ht="18.75">
      <c r="B36" s="21" t="s">
        <v>32</v>
      </c>
      <c r="G36" s="74"/>
    </row>
    <row r="37" spans="2:15" ht="21.75" customHeight="1">
      <c r="B37" s="86" t="s">
        <v>191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 ht="21.75" customHeight="1">
      <c r="B38" s="86" t="s">
        <v>192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40" ht="18.75">
      <c r="B40" s="21" t="s">
        <v>185</v>
      </c>
    </row>
    <row r="41" ht="18.75">
      <c r="B41" s="67" t="s">
        <v>186</v>
      </c>
    </row>
    <row r="42" ht="18.75">
      <c r="B42" s="67" t="s">
        <v>231</v>
      </c>
    </row>
    <row r="43" spans="10:15" ht="20.25">
      <c r="J43" s="34"/>
      <c r="K43" s="34"/>
      <c r="L43" s="34"/>
      <c r="M43" s="34"/>
      <c r="N43" s="34"/>
      <c r="O43" s="34"/>
    </row>
    <row r="44" spans="2:15" ht="26.25">
      <c r="B44" s="33" t="s">
        <v>274</v>
      </c>
      <c r="J44" s="34"/>
      <c r="K44" s="34"/>
      <c r="L44" s="35"/>
      <c r="M44" s="35"/>
      <c r="N44" s="34"/>
      <c r="O44" s="34"/>
    </row>
    <row r="45" spans="2:15" ht="26.25">
      <c r="B45" s="33"/>
      <c r="J45" s="34"/>
      <c r="K45" s="34"/>
      <c r="L45" s="36" t="s">
        <v>3</v>
      </c>
      <c r="M45" s="36"/>
      <c r="N45" s="36" t="s">
        <v>2</v>
      </c>
      <c r="O45" s="36"/>
    </row>
    <row r="46" spans="2:15" ht="26.25">
      <c r="B46" s="33" t="s">
        <v>273</v>
      </c>
      <c r="J46" s="34"/>
      <c r="K46" s="34"/>
      <c r="L46" s="35"/>
      <c r="M46" s="35"/>
      <c r="N46" s="34"/>
      <c r="O46" s="34"/>
    </row>
    <row r="47" spans="10:15" ht="20.25">
      <c r="J47" s="34"/>
      <c r="K47" s="34"/>
      <c r="L47" s="36" t="s">
        <v>3</v>
      </c>
      <c r="M47" s="36"/>
      <c r="N47" s="36" t="s">
        <v>2</v>
      </c>
      <c r="O47" s="36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  <row r="65" ht="18.75">
      <c r="B65" s="37"/>
    </row>
    <row r="66" ht="18.75">
      <c r="B66" s="37"/>
    </row>
  </sheetData>
  <sheetProtection/>
  <mergeCells count="15">
    <mergeCell ref="B37:O37"/>
    <mergeCell ref="B38:O38"/>
    <mergeCell ref="B16:B17"/>
    <mergeCell ref="C6:O6"/>
    <mergeCell ref="G16:I16"/>
    <mergeCell ref="C8:O8"/>
    <mergeCell ref="C7:O7"/>
    <mergeCell ref="F16:F17"/>
    <mergeCell ref="K16:K17"/>
    <mergeCell ref="L16:N16"/>
    <mergeCell ref="O16:O17"/>
    <mergeCell ref="C16:C17"/>
    <mergeCell ref="D16:D17"/>
    <mergeCell ref="E16:E17"/>
    <mergeCell ref="J16:J1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6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91"/>
  <sheetViews>
    <sheetView tabSelected="1" zoomScale="60" zoomScaleNormal="60" zoomScalePageLayoutView="0" workbookViewId="0" topLeftCell="A16">
      <selection activeCell="F49" sqref="F49"/>
    </sheetView>
  </sheetViews>
  <sheetFormatPr defaultColWidth="9.140625" defaultRowHeight="12.75"/>
  <cols>
    <col min="1" max="1" width="9.140625" style="14" customWidth="1"/>
    <col min="2" max="2" width="72.28125" style="14" customWidth="1"/>
    <col min="3" max="3" width="14.8515625" style="14" customWidth="1"/>
    <col min="4" max="4" width="10.7109375" style="14" customWidth="1"/>
    <col min="5" max="5" width="21.421875" style="14" customWidth="1"/>
    <col min="6" max="7" width="20.00390625" style="14" customWidth="1"/>
    <col min="8" max="8" width="21.8515625" style="14" customWidth="1"/>
    <col min="9" max="9" width="22.8515625" style="14" customWidth="1"/>
    <col min="10" max="11" width="20.00390625" style="14" customWidth="1"/>
    <col min="12" max="12" width="20.7109375" style="14" customWidth="1"/>
    <col min="13" max="13" width="20.00390625" style="14" customWidth="1"/>
    <col min="14" max="14" width="21.7109375" style="14" customWidth="1"/>
    <col min="15" max="15" width="26.28125" style="14" customWidth="1"/>
    <col min="16" max="16" width="19.421875" style="14" customWidth="1"/>
    <col min="17" max="17" width="26.8515625" style="14" customWidth="1"/>
    <col min="18" max="16384" width="9.140625" style="14" customWidth="1"/>
  </cols>
  <sheetData>
    <row r="1" ht="18.75"/>
    <row r="2" ht="20.25">
      <c r="Q2" s="24" t="s">
        <v>229</v>
      </c>
    </row>
    <row r="3" ht="18.75"/>
    <row r="4" spans="2:17" ht="51">
      <c r="B4" s="38" t="s">
        <v>157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ht="18.75"/>
    <row r="6" spans="2:17" ht="22.5" customHeight="1">
      <c r="B6" s="13" t="s">
        <v>4</v>
      </c>
      <c r="C6" s="86" t="s">
        <v>50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2:17" ht="18.75">
      <c r="B7" s="13" t="s">
        <v>5</v>
      </c>
      <c r="C7" s="86" t="s">
        <v>18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2:17" ht="18.75">
      <c r="B8" s="13" t="s">
        <v>20</v>
      </c>
      <c r="C8" s="86" t="s">
        <v>61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ht="18.75">
      <c r="B9" s="13"/>
    </row>
    <row r="10" spans="2:17" ht="18.75">
      <c r="B10" s="13" t="s">
        <v>267</v>
      </c>
      <c r="H10" s="15"/>
      <c r="I10" s="15"/>
      <c r="J10" s="15"/>
      <c r="K10" s="15"/>
      <c r="L10" s="15"/>
      <c r="M10" s="16"/>
      <c r="N10" s="16"/>
      <c r="O10" s="16"/>
      <c r="P10" s="16"/>
      <c r="Q10" s="16"/>
    </row>
    <row r="11" spans="2:17" ht="18.75">
      <c r="B11" s="13" t="s">
        <v>271</v>
      </c>
      <c r="H11" s="15"/>
      <c r="I11" s="15"/>
      <c r="J11" s="15"/>
      <c r="K11" s="15"/>
      <c r="L11" s="15"/>
      <c r="M11" s="16"/>
      <c r="N11" s="16"/>
      <c r="O11" s="16"/>
      <c r="P11" s="16"/>
      <c r="Q11" s="16"/>
    </row>
    <row r="12" spans="2:17" ht="18.75">
      <c r="B12" s="13" t="s">
        <v>264</v>
      </c>
      <c r="H12" s="15"/>
      <c r="I12" s="15"/>
      <c r="J12" s="15"/>
      <c r="K12" s="15"/>
      <c r="L12" s="15"/>
      <c r="M12" s="16"/>
      <c r="N12" s="16"/>
      <c r="O12" s="16"/>
      <c r="P12" s="16"/>
      <c r="Q12" s="16"/>
    </row>
    <row r="13" spans="2:17" ht="18.75">
      <c r="B13" s="13" t="s">
        <v>265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6"/>
      <c r="N13" s="16"/>
      <c r="O13" s="16"/>
      <c r="P13" s="16"/>
      <c r="Q13" s="16"/>
    </row>
    <row r="14" spans="2:17" ht="18.75">
      <c r="B14" s="13" t="s">
        <v>277</v>
      </c>
      <c r="H14" s="15"/>
      <c r="I14" s="15"/>
      <c r="J14" s="15"/>
      <c r="K14" s="15"/>
      <c r="L14" s="15"/>
      <c r="M14" s="16"/>
      <c r="N14" s="16"/>
      <c r="O14" s="16"/>
      <c r="P14" s="16"/>
      <c r="Q14" s="16"/>
    </row>
    <row r="15" spans="6:17" ht="60" customHeight="1">
      <c r="F15" s="69">
        <f>'наш1.3.'!F20+'наш1.3.'!F23-F19</f>
        <v>0.0005499999970197678</v>
      </c>
      <c r="G15" s="69">
        <f>'наш1.3.'!G20+'наш1.3.'!G23-G19</f>
        <v>0.0015500000008614734</v>
      </c>
      <c r="H15" s="69">
        <f>'наш1.3.'!H20+'наш1.3.'!H23-H19</f>
        <v>-0.00010000000008858478</v>
      </c>
      <c r="I15" s="15"/>
      <c r="J15" s="15"/>
      <c r="K15" s="15"/>
      <c r="L15" s="63"/>
      <c r="M15" s="15"/>
      <c r="N15" s="15"/>
      <c r="O15" s="15"/>
      <c r="Q15" s="27"/>
    </row>
    <row r="16" spans="2:17" ht="33" customHeight="1">
      <c r="B16" s="83" t="s">
        <v>6</v>
      </c>
      <c r="C16" s="83" t="s">
        <v>7</v>
      </c>
      <c r="D16" s="83" t="s">
        <v>19</v>
      </c>
      <c r="E16" s="83" t="s">
        <v>34</v>
      </c>
      <c r="F16" s="83" t="s">
        <v>62</v>
      </c>
      <c r="G16" s="85" t="s">
        <v>63</v>
      </c>
      <c r="H16" s="85"/>
      <c r="I16" s="85"/>
      <c r="J16" s="85"/>
      <c r="K16" s="83" t="s">
        <v>35</v>
      </c>
      <c r="L16" s="83" t="s">
        <v>113</v>
      </c>
      <c r="M16" s="85" t="s">
        <v>64</v>
      </c>
      <c r="N16" s="85"/>
      <c r="O16" s="85"/>
      <c r="P16" s="85"/>
      <c r="Q16" s="83" t="s">
        <v>149</v>
      </c>
    </row>
    <row r="17" spans="2:17" ht="173.25" customHeight="1">
      <c r="B17" s="84"/>
      <c r="C17" s="84"/>
      <c r="D17" s="84"/>
      <c r="E17" s="84"/>
      <c r="F17" s="84"/>
      <c r="G17" s="1" t="s">
        <v>26</v>
      </c>
      <c r="H17" s="1" t="s">
        <v>27</v>
      </c>
      <c r="I17" s="1" t="s">
        <v>108</v>
      </c>
      <c r="J17" s="1" t="s">
        <v>30</v>
      </c>
      <c r="K17" s="84"/>
      <c r="L17" s="84"/>
      <c r="M17" s="1" t="s">
        <v>26</v>
      </c>
      <c r="N17" s="1" t="s">
        <v>27</v>
      </c>
      <c r="O17" s="1" t="s">
        <v>108</v>
      </c>
      <c r="P17" s="1" t="s">
        <v>30</v>
      </c>
      <c r="Q17" s="84"/>
    </row>
    <row r="18" spans="2:17" ht="18.75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 t="s">
        <v>116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 t="s">
        <v>136</v>
      </c>
      <c r="P18" s="11">
        <v>15</v>
      </c>
      <c r="Q18" s="11">
        <v>16</v>
      </c>
    </row>
    <row r="19" spans="2:17" ht="75">
      <c r="B19" s="2" t="s">
        <v>141</v>
      </c>
      <c r="C19" s="3" t="s">
        <v>8</v>
      </c>
      <c r="D19" s="3" t="s">
        <v>17</v>
      </c>
      <c r="E19" s="62">
        <f>F19</f>
        <v>121135.99945</v>
      </c>
      <c r="F19" s="62">
        <f>F20+F28+F33+F41+F42+F43+F46+F47+F48</f>
        <v>121135.99945</v>
      </c>
      <c r="G19" s="61">
        <f>G20+G28+G33+G41+G42+G43+G46+G47+G48</f>
        <v>52057.62845</v>
      </c>
      <c r="H19" s="61">
        <f>H20+H28+H33+H41+H42+H43+H46+H47+H48</f>
        <v>478.87710000000004</v>
      </c>
      <c r="I19" s="62">
        <f>G19+H19</f>
        <v>52536.505549999994</v>
      </c>
      <c r="J19" s="62">
        <f>F19-I19</f>
        <v>68599.4939</v>
      </c>
      <c r="K19" s="62">
        <v>125429.998</v>
      </c>
      <c r="L19" s="62">
        <v>125429.998</v>
      </c>
      <c r="M19" s="61">
        <v>56319</v>
      </c>
      <c r="N19" s="61">
        <v>327.28999999999996</v>
      </c>
      <c r="O19" s="62">
        <v>56646.29</v>
      </c>
      <c r="P19" s="62">
        <v>68783.70800000001</v>
      </c>
      <c r="Q19" s="18"/>
    </row>
    <row r="20" spans="2:17" ht="37.5">
      <c r="B20" s="70" t="s">
        <v>161</v>
      </c>
      <c r="C20" s="3" t="s">
        <v>8</v>
      </c>
      <c r="D20" s="3" t="s">
        <v>46</v>
      </c>
      <c r="E20" s="62">
        <f>F20</f>
        <v>38766.49545</v>
      </c>
      <c r="F20" s="62">
        <f>F21+F22+F27</f>
        <v>38766.49545</v>
      </c>
      <c r="G20" s="61">
        <f>G21+G22+G27</f>
        <v>24091.24845</v>
      </c>
      <c r="H20" s="61">
        <f>H21+H22+H27</f>
        <v>74.3541</v>
      </c>
      <c r="I20" s="62">
        <f>G20+H20</f>
        <v>24165.60255</v>
      </c>
      <c r="J20" s="62">
        <f>F20-I20</f>
        <v>14600.892900000003</v>
      </c>
      <c r="K20" s="62">
        <v>40167.100000000006</v>
      </c>
      <c r="L20" s="62">
        <v>40167.100000000006</v>
      </c>
      <c r="M20" s="61">
        <v>23532.4</v>
      </c>
      <c r="N20" s="61">
        <v>0</v>
      </c>
      <c r="O20" s="62">
        <v>23532.4</v>
      </c>
      <c r="P20" s="62">
        <v>16634.700000000004</v>
      </c>
      <c r="Q20" s="18"/>
    </row>
    <row r="21" spans="2:17" ht="18.75">
      <c r="B21" s="5" t="s">
        <v>160</v>
      </c>
      <c r="C21" s="3" t="s">
        <v>8</v>
      </c>
      <c r="D21" s="3" t="s">
        <v>117</v>
      </c>
      <c r="E21" s="62">
        <f aca="true" t="shared" si="0" ref="E21:E55">F21</f>
        <v>8557.34</v>
      </c>
      <c r="F21" s="62">
        <f>7281.35+233.89+17.73+218.71+13.58+387.63+358.63+45.82</f>
        <v>8557.34</v>
      </c>
      <c r="G21" s="61">
        <f>2592.35+1391.01</f>
        <v>3983.3599999999997</v>
      </c>
      <c r="H21" s="61">
        <v>74.3541</v>
      </c>
      <c r="I21" s="62"/>
      <c r="J21" s="62"/>
      <c r="K21" s="62">
        <v>7600.43</v>
      </c>
      <c r="L21" s="62">
        <v>7600.43</v>
      </c>
      <c r="M21" s="61">
        <v>4770.16</v>
      </c>
      <c r="N21" s="61"/>
      <c r="O21" s="62"/>
      <c r="P21" s="62"/>
      <c r="Q21" s="18"/>
    </row>
    <row r="22" spans="2:17" ht="75">
      <c r="B22" s="5" t="s">
        <v>245</v>
      </c>
      <c r="C22" s="7" t="s">
        <v>8</v>
      </c>
      <c r="D22" s="3" t="s">
        <v>118</v>
      </c>
      <c r="E22" s="62">
        <f t="shared" si="0"/>
        <v>19934.92845</v>
      </c>
      <c r="F22" s="62">
        <f>G22</f>
        <v>19934.92845</v>
      </c>
      <c r="G22" s="61">
        <f>G25+G26</f>
        <v>19934.92845</v>
      </c>
      <c r="H22" s="61"/>
      <c r="I22" s="62">
        <f aca="true" t="shared" si="1" ref="I22:I55">G22+H22</f>
        <v>19934.92845</v>
      </c>
      <c r="J22" s="62">
        <f aca="true" t="shared" si="2" ref="J22:J54">F22-I22</f>
        <v>0</v>
      </c>
      <c r="K22" s="62">
        <v>18599.49</v>
      </c>
      <c r="L22" s="62">
        <v>18599.49</v>
      </c>
      <c r="M22" s="61">
        <v>18599.49</v>
      </c>
      <c r="N22" s="61"/>
      <c r="O22" s="62">
        <v>18599.49</v>
      </c>
      <c r="P22" s="62">
        <v>0</v>
      </c>
      <c r="Q22" s="18"/>
    </row>
    <row r="23" spans="2:17" ht="18.75">
      <c r="B23" s="23" t="s">
        <v>254</v>
      </c>
      <c r="C23" s="7" t="s">
        <v>8</v>
      </c>
      <c r="D23" s="3"/>
      <c r="E23" s="62">
        <f t="shared" si="0"/>
        <v>0</v>
      </c>
      <c r="F23" s="62"/>
      <c r="G23" s="61"/>
      <c r="H23" s="61"/>
      <c r="I23" s="62">
        <f t="shared" si="1"/>
        <v>0</v>
      </c>
      <c r="J23" s="62">
        <f t="shared" si="2"/>
        <v>0</v>
      </c>
      <c r="K23" s="62">
        <v>0</v>
      </c>
      <c r="L23" s="62"/>
      <c r="M23" s="61"/>
      <c r="N23" s="61"/>
      <c r="O23" s="62">
        <v>0</v>
      </c>
      <c r="P23" s="62">
        <v>0</v>
      </c>
      <c r="Q23" s="18"/>
    </row>
    <row r="24" spans="2:17" ht="18.75">
      <c r="B24" s="23" t="s">
        <v>246</v>
      </c>
      <c r="C24" s="7" t="s">
        <v>8</v>
      </c>
      <c r="D24" s="3"/>
      <c r="E24" s="62">
        <f t="shared" si="0"/>
        <v>0</v>
      </c>
      <c r="F24" s="62"/>
      <c r="G24" s="61"/>
      <c r="H24" s="61"/>
      <c r="I24" s="62">
        <f t="shared" si="1"/>
        <v>0</v>
      </c>
      <c r="J24" s="62">
        <f t="shared" si="2"/>
        <v>0</v>
      </c>
      <c r="K24" s="62">
        <v>0</v>
      </c>
      <c r="L24" s="62"/>
      <c r="M24" s="61"/>
      <c r="N24" s="61"/>
      <c r="O24" s="62">
        <v>0</v>
      </c>
      <c r="P24" s="62">
        <v>0</v>
      </c>
      <c r="Q24" s="18"/>
    </row>
    <row r="25" spans="2:17" ht="18.75">
      <c r="B25" s="23" t="s">
        <v>247</v>
      </c>
      <c r="C25" s="7" t="s">
        <v>8</v>
      </c>
      <c r="D25" s="3"/>
      <c r="E25" s="62">
        <f t="shared" si="0"/>
        <v>10454.912659108097</v>
      </c>
      <c r="F25" s="61">
        <f>G25</f>
        <v>10454.912659108097</v>
      </c>
      <c r="G25" s="61">
        <f>19934.92845/5951.359*3121.202</f>
        <v>10454.912659108097</v>
      </c>
      <c r="H25" s="61"/>
      <c r="I25" s="62">
        <f t="shared" si="1"/>
        <v>10454.912659108097</v>
      </c>
      <c r="J25" s="62">
        <f t="shared" si="2"/>
        <v>0</v>
      </c>
      <c r="K25" s="61">
        <v>9754.54</v>
      </c>
      <c r="L25" s="62">
        <v>9754.54</v>
      </c>
      <c r="M25" s="61">
        <v>9754.54</v>
      </c>
      <c r="N25" s="61"/>
      <c r="O25" s="62">
        <v>9754.54</v>
      </c>
      <c r="P25" s="62">
        <v>0</v>
      </c>
      <c r="Q25" s="18"/>
    </row>
    <row r="26" spans="2:17" ht="18.75">
      <c r="B26" s="23" t="s">
        <v>248</v>
      </c>
      <c r="C26" s="7" t="s">
        <v>8</v>
      </c>
      <c r="D26" s="3"/>
      <c r="E26" s="62">
        <f t="shared" si="0"/>
        <v>9480.015790891905</v>
      </c>
      <c r="F26" s="61">
        <f>G26</f>
        <v>9480.015790891905</v>
      </c>
      <c r="G26" s="61">
        <f>19934.92845/5951.359*2830.157</f>
        <v>9480.015790891905</v>
      </c>
      <c r="H26" s="61"/>
      <c r="I26" s="62">
        <f t="shared" si="1"/>
        <v>9480.015790891905</v>
      </c>
      <c r="J26" s="62">
        <f t="shared" si="2"/>
        <v>0</v>
      </c>
      <c r="K26" s="61">
        <v>8844.95</v>
      </c>
      <c r="L26" s="62">
        <v>8844.95</v>
      </c>
      <c r="M26" s="61">
        <v>8844.95</v>
      </c>
      <c r="N26" s="61"/>
      <c r="O26" s="62">
        <v>8844.95</v>
      </c>
      <c r="P26" s="62">
        <v>0</v>
      </c>
      <c r="Q26" s="18"/>
    </row>
    <row r="27" spans="2:17" ht="37.5">
      <c r="B27" s="5" t="s">
        <v>69</v>
      </c>
      <c r="C27" s="3" t="s">
        <v>8</v>
      </c>
      <c r="D27" s="3" t="s">
        <v>119</v>
      </c>
      <c r="E27" s="62">
        <f t="shared" si="0"/>
        <v>10274.226999999999</v>
      </c>
      <c r="F27" s="62">
        <f>37.407+10236.82</f>
        <v>10274.226999999999</v>
      </c>
      <c r="G27" s="61">
        <v>172.96</v>
      </c>
      <c r="H27" s="61"/>
      <c r="I27" s="62">
        <f t="shared" si="1"/>
        <v>172.96</v>
      </c>
      <c r="J27" s="62">
        <f t="shared" si="2"/>
        <v>10101.267</v>
      </c>
      <c r="K27" s="62">
        <v>13967.18</v>
      </c>
      <c r="L27" s="62">
        <v>13967.18</v>
      </c>
      <c r="M27" s="61">
        <v>162.75</v>
      </c>
      <c r="N27" s="61"/>
      <c r="O27" s="62">
        <v>162.75</v>
      </c>
      <c r="P27" s="62">
        <v>13804.43</v>
      </c>
      <c r="Q27" s="18"/>
    </row>
    <row r="28" spans="2:17" ht="45" customHeight="1">
      <c r="B28" s="70" t="s">
        <v>142</v>
      </c>
      <c r="C28" s="3" t="s">
        <v>8</v>
      </c>
      <c r="D28" s="3" t="s">
        <v>47</v>
      </c>
      <c r="E28" s="62">
        <f t="shared" si="0"/>
        <v>1529.5240000000001</v>
      </c>
      <c r="F28" s="61">
        <f>F29+F30+F31+F32</f>
        <v>1529.5240000000001</v>
      </c>
      <c r="G28" s="61">
        <f>G29+G30+G31+G32</f>
        <v>711</v>
      </c>
      <c r="H28" s="61">
        <f>H29+H30+H31+H32</f>
        <v>0</v>
      </c>
      <c r="I28" s="62">
        <f t="shared" si="1"/>
        <v>711</v>
      </c>
      <c r="J28" s="62">
        <f t="shared" si="2"/>
        <v>818.5240000000001</v>
      </c>
      <c r="K28" s="61">
        <v>711.72</v>
      </c>
      <c r="L28" s="62">
        <v>711.72</v>
      </c>
      <c r="M28" s="61">
        <v>583.73</v>
      </c>
      <c r="N28" s="61">
        <v>0</v>
      </c>
      <c r="O28" s="62">
        <v>583.73</v>
      </c>
      <c r="P28" s="62">
        <v>127.99000000000001</v>
      </c>
      <c r="Q28" s="18"/>
    </row>
    <row r="29" spans="2:17" ht="18.75">
      <c r="B29" s="5" t="s">
        <v>57</v>
      </c>
      <c r="C29" s="3" t="s">
        <v>8</v>
      </c>
      <c r="D29" s="3" t="s">
        <v>137</v>
      </c>
      <c r="E29" s="62">
        <f t="shared" si="0"/>
        <v>87.78999999999999</v>
      </c>
      <c r="F29" s="62">
        <f>69.94+15+2.85</f>
        <v>87.78999999999999</v>
      </c>
      <c r="G29" s="61">
        <v>58.02</v>
      </c>
      <c r="H29" s="61"/>
      <c r="I29" s="62">
        <f t="shared" si="1"/>
        <v>58.02</v>
      </c>
      <c r="J29" s="62">
        <f t="shared" si="2"/>
        <v>29.76999999999999</v>
      </c>
      <c r="K29" s="62">
        <v>204.57</v>
      </c>
      <c r="L29" s="62">
        <v>204.57</v>
      </c>
      <c r="M29" s="61">
        <v>111.53</v>
      </c>
      <c r="N29" s="61"/>
      <c r="O29" s="62">
        <v>111.53</v>
      </c>
      <c r="P29" s="62">
        <v>93.03999999999999</v>
      </c>
      <c r="Q29" s="18"/>
    </row>
    <row r="30" spans="2:17" ht="18.75">
      <c r="B30" s="5" t="s">
        <v>65</v>
      </c>
      <c r="C30" s="3" t="s">
        <v>8</v>
      </c>
      <c r="D30" s="3" t="s">
        <v>138</v>
      </c>
      <c r="E30" s="62">
        <f t="shared" si="0"/>
        <v>0</v>
      </c>
      <c r="F30" s="62">
        <v>0</v>
      </c>
      <c r="G30" s="61">
        <v>0</v>
      </c>
      <c r="H30" s="61"/>
      <c r="I30" s="62">
        <f t="shared" si="1"/>
        <v>0</v>
      </c>
      <c r="J30" s="62">
        <f t="shared" si="2"/>
        <v>0</v>
      </c>
      <c r="K30" s="62">
        <v>0</v>
      </c>
      <c r="L30" s="62">
        <v>0</v>
      </c>
      <c r="M30" s="61">
        <v>0</v>
      </c>
      <c r="N30" s="61"/>
      <c r="O30" s="62">
        <v>0</v>
      </c>
      <c r="P30" s="62">
        <v>0</v>
      </c>
      <c r="Q30" s="18"/>
    </row>
    <row r="31" spans="2:17" ht="56.25">
      <c r="B31" s="5" t="s">
        <v>91</v>
      </c>
      <c r="C31" s="3" t="s">
        <v>8</v>
      </c>
      <c r="D31" s="3" t="s">
        <v>139</v>
      </c>
      <c r="E31" s="62">
        <f t="shared" si="0"/>
        <v>0</v>
      </c>
      <c r="F31" s="62">
        <f>G31</f>
        <v>0</v>
      </c>
      <c r="G31" s="61">
        <v>0</v>
      </c>
      <c r="H31" s="61"/>
      <c r="I31" s="62">
        <f t="shared" si="1"/>
        <v>0</v>
      </c>
      <c r="J31" s="62">
        <f t="shared" si="2"/>
        <v>0</v>
      </c>
      <c r="K31" s="62">
        <v>0</v>
      </c>
      <c r="L31" s="62">
        <v>0</v>
      </c>
      <c r="M31" s="61">
        <v>0</v>
      </c>
      <c r="N31" s="61"/>
      <c r="O31" s="62">
        <v>0</v>
      </c>
      <c r="P31" s="62">
        <v>0</v>
      </c>
      <c r="Q31" s="18"/>
    </row>
    <row r="32" spans="2:17" ht="42" customHeight="1">
      <c r="B32" s="5" t="s">
        <v>81</v>
      </c>
      <c r="C32" s="3" t="s">
        <v>8</v>
      </c>
      <c r="D32" s="3" t="s">
        <v>140</v>
      </c>
      <c r="E32" s="62">
        <f t="shared" si="0"/>
        <v>1441.7340000000002</v>
      </c>
      <c r="F32" s="61">
        <f>63.47+46.5+104.7+1105.18+80+27.504+1.5+10.38+2.5</f>
        <v>1441.7340000000002</v>
      </c>
      <c r="G32" s="61">
        <v>652.98</v>
      </c>
      <c r="H32" s="61"/>
      <c r="I32" s="62">
        <f t="shared" si="1"/>
        <v>652.98</v>
      </c>
      <c r="J32" s="62">
        <f>F32-I32</f>
        <v>788.7540000000001</v>
      </c>
      <c r="K32" s="61">
        <v>507.15</v>
      </c>
      <c r="L32" s="62">
        <v>507.15</v>
      </c>
      <c r="M32" s="61">
        <v>472.2</v>
      </c>
      <c r="N32" s="61"/>
      <c r="O32" s="62">
        <v>472.2</v>
      </c>
      <c r="P32" s="62">
        <v>34.94999999999999</v>
      </c>
      <c r="Q32" s="18"/>
    </row>
    <row r="33" spans="2:17" ht="18.75">
      <c r="B33" s="70" t="s">
        <v>96</v>
      </c>
      <c r="C33" s="3" t="s">
        <v>8</v>
      </c>
      <c r="D33" s="3" t="s">
        <v>120</v>
      </c>
      <c r="E33" s="62">
        <f t="shared" si="0"/>
        <v>40583.41</v>
      </c>
      <c r="F33" s="62">
        <f>F34+F36</f>
        <v>40583.41</v>
      </c>
      <c r="G33" s="82">
        <v>16491.57</v>
      </c>
      <c r="H33" s="61">
        <f>H36</f>
        <v>224.197</v>
      </c>
      <c r="I33" s="62">
        <f t="shared" si="1"/>
        <v>16715.767</v>
      </c>
      <c r="J33" s="62">
        <f t="shared" si="2"/>
        <v>23867.643000000004</v>
      </c>
      <c r="K33" s="62">
        <v>39701.54</v>
      </c>
      <c r="L33" s="62">
        <v>39701.54</v>
      </c>
      <c r="M33" s="64">
        <v>18989.89</v>
      </c>
      <c r="N33" s="61">
        <v>179.67</v>
      </c>
      <c r="O33" s="62">
        <v>19169.559999999998</v>
      </c>
      <c r="P33" s="62">
        <v>20531.980000000003</v>
      </c>
      <c r="Q33" s="18"/>
    </row>
    <row r="34" spans="2:17" ht="18.75">
      <c r="B34" s="23" t="s">
        <v>241</v>
      </c>
      <c r="C34" s="3" t="s">
        <v>8</v>
      </c>
      <c r="D34" s="3"/>
      <c r="E34" s="62">
        <f t="shared" si="0"/>
        <v>8275.53</v>
      </c>
      <c r="F34" s="62">
        <f>7344.55+930.98</f>
        <v>8275.53</v>
      </c>
      <c r="G34" s="61">
        <v>3642.65</v>
      </c>
      <c r="H34" s="61"/>
      <c r="I34" s="62">
        <f t="shared" si="1"/>
        <v>3642.65</v>
      </c>
      <c r="J34" s="62">
        <f t="shared" si="2"/>
        <v>4632.880000000001</v>
      </c>
      <c r="K34" s="62">
        <v>8737.01</v>
      </c>
      <c r="L34" s="62">
        <v>8737.01</v>
      </c>
      <c r="M34" s="61">
        <v>3765.55</v>
      </c>
      <c r="N34" s="61"/>
      <c r="O34" s="62">
        <v>3765.55</v>
      </c>
      <c r="P34" s="62">
        <v>4971.46</v>
      </c>
      <c r="Q34" s="18"/>
    </row>
    <row r="35" spans="2:17" ht="18.75">
      <c r="B35" s="23" t="s">
        <v>242</v>
      </c>
      <c r="C35" s="3" t="s">
        <v>8</v>
      </c>
      <c r="D35" s="3"/>
      <c r="E35" s="62">
        <f t="shared" si="0"/>
        <v>0</v>
      </c>
      <c r="F35" s="62"/>
      <c r="G35" s="61"/>
      <c r="H35" s="61"/>
      <c r="I35" s="62">
        <f t="shared" si="1"/>
        <v>0</v>
      </c>
      <c r="J35" s="62">
        <f t="shared" si="2"/>
        <v>0</v>
      </c>
      <c r="K35" s="62">
        <v>0</v>
      </c>
      <c r="L35" s="62"/>
      <c r="M35" s="61"/>
      <c r="N35" s="61"/>
      <c r="O35" s="62">
        <v>0</v>
      </c>
      <c r="P35" s="62">
        <v>0</v>
      </c>
      <c r="Q35" s="18"/>
    </row>
    <row r="36" spans="2:17" ht="18.75">
      <c r="B36" s="23" t="s">
        <v>244</v>
      </c>
      <c r="C36" s="3" t="s">
        <v>8</v>
      </c>
      <c r="D36" s="3"/>
      <c r="E36" s="62">
        <f t="shared" si="0"/>
        <v>32307.88</v>
      </c>
      <c r="F36" s="62">
        <f>2088.95+842.05+2849.82+26527.06</f>
        <v>32307.88</v>
      </c>
      <c r="G36" s="61">
        <f>G33-G34</f>
        <v>12848.92</v>
      </c>
      <c r="H36" s="61">
        <f>224.197</f>
        <v>224.197</v>
      </c>
      <c r="I36" s="62">
        <f t="shared" si="1"/>
        <v>13073.117</v>
      </c>
      <c r="J36" s="62">
        <f>F36-I36</f>
        <v>19234.763</v>
      </c>
      <c r="K36" s="62">
        <v>30964.530000000002</v>
      </c>
      <c r="L36" s="62">
        <v>30964.530000000002</v>
      </c>
      <c r="M36" s="61">
        <v>12224.34</v>
      </c>
      <c r="N36" s="61">
        <v>179.67</v>
      </c>
      <c r="O36" s="62">
        <v>12404.01</v>
      </c>
      <c r="P36" s="62">
        <v>18560.520000000004</v>
      </c>
      <c r="Q36" s="18"/>
    </row>
    <row r="37" spans="2:17" ht="56.25">
      <c r="B37" s="6" t="s">
        <v>225</v>
      </c>
      <c r="C37" s="3" t="s">
        <v>88</v>
      </c>
      <c r="D37" s="3" t="s">
        <v>266</v>
      </c>
      <c r="E37" s="61">
        <f t="shared" si="0"/>
        <v>113</v>
      </c>
      <c r="F37" s="61">
        <v>113</v>
      </c>
      <c r="G37" s="61">
        <f>47</f>
        <v>47</v>
      </c>
      <c r="H37" s="61"/>
      <c r="I37" s="62">
        <f t="shared" si="1"/>
        <v>47</v>
      </c>
      <c r="J37" s="62">
        <f t="shared" si="2"/>
        <v>66</v>
      </c>
      <c r="K37" s="62">
        <v>113</v>
      </c>
      <c r="L37" s="62">
        <v>113</v>
      </c>
      <c r="M37" s="61">
        <v>47</v>
      </c>
      <c r="N37" s="61"/>
      <c r="O37" s="62">
        <v>47</v>
      </c>
      <c r="P37" s="62">
        <v>66</v>
      </c>
      <c r="Q37" s="18"/>
    </row>
    <row r="38" spans="2:17" ht="18.75">
      <c r="B38" s="23" t="s">
        <v>241</v>
      </c>
      <c r="C38" s="3" t="s">
        <v>88</v>
      </c>
      <c r="D38" s="3"/>
      <c r="E38" s="61">
        <f t="shared" si="0"/>
        <v>17</v>
      </c>
      <c r="F38" s="61">
        <v>17</v>
      </c>
      <c r="G38" s="61">
        <f>4+5</f>
        <v>9</v>
      </c>
      <c r="H38" s="61"/>
      <c r="I38" s="62">
        <f t="shared" si="1"/>
        <v>9</v>
      </c>
      <c r="J38" s="62">
        <f t="shared" si="2"/>
        <v>8</v>
      </c>
      <c r="K38" s="62">
        <v>17</v>
      </c>
      <c r="L38" s="62">
        <v>17</v>
      </c>
      <c r="M38" s="61">
        <v>9</v>
      </c>
      <c r="N38" s="61"/>
      <c r="O38" s="62">
        <v>9</v>
      </c>
      <c r="P38" s="62">
        <v>8</v>
      </c>
      <c r="Q38" s="18"/>
    </row>
    <row r="39" spans="2:17" ht="18.75">
      <c r="B39" s="23" t="s">
        <v>242</v>
      </c>
      <c r="C39" s="3" t="s">
        <v>88</v>
      </c>
      <c r="D39" s="3"/>
      <c r="E39" s="61">
        <f t="shared" si="0"/>
        <v>16</v>
      </c>
      <c r="F39" s="61">
        <v>16</v>
      </c>
      <c r="G39" s="61">
        <f>5+4</f>
        <v>9</v>
      </c>
      <c r="H39" s="61"/>
      <c r="I39" s="62">
        <f t="shared" si="1"/>
        <v>9</v>
      </c>
      <c r="J39" s="62">
        <f t="shared" si="2"/>
        <v>7</v>
      </c>
      <c r="K39" s="62">
        <v>16</v>
      </c>
      <c r="L39" s="62">
        <v>16</v>
      </c>
      <c r="M39" s="61">
        <v>9</v>
      </c>
      <c r="N39" s="61"/>
      <c r="O39" s="62">
        <v>9</v>
      </c>
      <c r="P39" s="62">
        <v>7</v>
      </c>
      <c r="Q39" s="18"/>
    </row>
    <row r="40" spans="2:17" ht="18.75">
      <c r="B40" s="23" t="s">
        <v>244</v>
      </c>
      <c r="C40" s="3" t="s">
        <v>88</v>
      </c>
      <c r="D40" s="3"/>
      <c r="E40" s="61">
        <f t="shared" si="0"/>
        <v>110</v>
      </c>
      <c r="F40" s="61">
        <f>143-F38-F39</f>
        <v>110</v>
      </c>
      <c r="G40" s="61">
        <v>38</v>
      </c>
      <c r="H40" s="61">
        <v>1</v>
      </c>
      <c r="I40" s="62">
        <f t="shared" si="1"/>
        <v>39</v>
      </c>
      <c r="J40" s="62">
        <f t="shared" si="2"/>
        <v>71</v>
      </c>
      <c r="K40" s="62">
        <v>110</v>
      </c>
      <c r="L40" s="62">
        <v>110</v>
      </c>
      <c r="M40" s="61">
        <v>36</v>
      </c>
      <c r="N40" s="61">
        <v>1</v>
      </c>
      <c r="O40" s="62">
        <v>37</v>
      </c>
      <c r="P40" s="62">
        <v>73</v>
      </c>
      <c r="Q40" s="18"/>
    </row>
    <row r="41" spans="2:17" ht="112.5">
      <c r="B41" s="70" t="s">
        <v>67</v>
      </c>
      <c r="C41" s="3" t="s">
        <v>8</v>
      </c>
      <c r="D41" s="3" t="s">
        <v>48</v>
      </c>
      <c r="E41" s="62">
        <f t="shared" si="0"/>
        <v>10812.460000000001</v>
      </c>
      <c r="F41" s="62">
        <f>37.31+7882.82+67.26+23.5+2163.92+5.43+624.83+7.39</f>
        <v>10812.460000000001</v>
      </c>
      <c r="G41" s="61">
        <v>4978.36</v>
      </c>
      <c r="H41" s="61">
        <v>67.259</v>
      </c>
      <c r="I41" s="62">
        <f t="shared" si="1"/>
        <v>5045.619</v>
      </c>
      <c r="J41" s="62">
        <f t="shared" si="2"/>
        <v>5766.841000000001</v>
      </c>
      <c r="K41" s="62">
        <v>8501.018</v>
      </c>
      <c r="L41" s="62">
        <v>8501.018</v>
      </c>
      <c r="M41" s="61">
        <v>5450.09</v>
      </c>
      <c r="N41" s="61">
        <v>54.32</v>
      </c>
      <c r="O41" s="62">
        <v>5504.41</v>
      </c>
      <c r="P41" s="62">
        <v>2996.608</v>
      </c>
      <c r="Q41" s="18"/>
    </row>
    <row r="42" spans="2:17" ht="18.75">
      <c r="B42" s="70" t="s">
        <v>68</v>
      </c>
      <c r="C42" s="3" t="s">
        <v>8</v>
      </c>
      <c r="D42" s="3" t="s">
        <v>49</v>
      </c>
      <c r="E42" s="62">
        <f t="shared" si="0"/>
        <v>6448.04</v>
      </c>
      <c r="F42" s="62">
        <f>32.28+27.63+6388.13</f>
        <v>6448.04</v>
      </c>
      <c r="G42" s="61">
        <v>1491.27</v>
      </c>
      <c r="H42" s="61"/>
      <c r="I42" s="62">
        <f t="shared" si="1"/>
        <v>1491.27</v>
      </c>
      <c r="J42" s="62">
        <f t="shared" si="2"/>
        <v>4956.77</v>
      </c>
      <c r="K42" s="62">
        <v>6123.1</v>
      </c>
      <c r="L42" s="62">
        <v>6123.1</v>
      </c>
      <c r="M42" s="61">
        <v>1600.21</v>
      </c>
      <c r="N42" s="61"/>
      <c r="O42" s="62">
        <v>1600.21</v>
      </c>
      <c r="P42" s="62">
        <v>4522.89</v>
      </c>
      <c r="Q42" s="18"/>
    </row>
    <row r="43" spans="2:17" ht="40.5" customHeight="1">
      <c r="B43" s="70" t="s">
        <v>143</v>
      </c>
      <c r="C43" s="3" t="s">
        <v>8</v>
      </c>
      <c r="D43" s="3" t="s">
        <v>77</v>
      </c>
      <c r="E43" s="62">
        <f t="shared" si="0"/>
        <v>394.3</v>
      </c>
      <c r="F43" s="62">
        <f>F44</f>
        <v>394.3</v>
      </c>
      <c r="G43" s="61">
        <f>G44+G45</f>
        <v>188.89</v>
      </c>
      <c r="H43" s="61"/>
      <c r="I43" s="62">
        <f t="shared" si="1"/>
        <v>188.89</v>
      </c>
      <c r="J43" s="62">
        <f t="shared" si="2"/>
        <v>205.41000000000003</v>
      </c>
      <c r="K43" s="62">
        <v>282.7</v>
      </c>
      <c r="L43" s="62">
        <v>282.7</v>
      </c>
      <c r="M43" s="61">
        <v>186.81</v>
      </c>
      <c r="N43" s="61"/>
      <c r="O43" s="62">
        <v>186.81</v>
      </c>
      <c r="P43" s="62">
        <v>95.88999999999999</v>
      </c>
      <c r="Q43" s="18"/>
    </row>
    <row r="44" spans="2:17" ht="18.75">
      <c r="B44" s="6" t="s">
        <v>70</v>
      </c>
      <c r="C44" s="3" t="s">
        <v>8</v>
      </c>
      <c r="D44" s="39">
        <v>161</v>
      </c>
      <c r="E44" s="62">
        <f t="shared" si="0"/>
        <v>394.3</v>
      </c>
      <c r="F44" s="62">
        <f>18+376.3</f>
        <v>394.3</v>
      </c>
      <c r="G44" s="61">
        <v>188.89</v>
      </c>
      <c r="H44" s="61"/>
      <c r="I44" s="62">
        <f t="shared" si="1"/>
        <v>188.89</v>
      </c>
      <c r="J44" s="62">
        <f t="shared" si="2"/>
        <v>205.41000000000003</v>
      </c>
      <c r="K44" s="62">
        <v>282.7</v>
      </c>
      <c r="L44" s="62">
        <v>282.7</v>
      </c>
      <c r="M44" s="61">
        <v>186.81</v>
      </c>
      <c r="N44" s="61"/>
      <c r="O44" s="62">
        <v>186.81</v>
      </c>
      <c r="P44" s="62">
        <v>95.88999999999999</v>
      </c>
      <c r="Q44" s="18"/>
    </row>
    <row r="45" spans="2:17" ht="18.75">
      <c r="B45" s="6" t="s">
        <v>71</v>
      </c>
      <c r="C45" s="3" t="s">
        <v>8</v>
      </c>
      <c r="D45" s="39">
        <v>162</v>
      </c>
      <c r="E45" s="62">
        <f t="shared" si="0"/>
        <v>0</v>
      </c>
      <c r="F45" s="62"/>
      <c r="G45" s="78"/>
      <c r="H45" s="61"/>
      <c r="I45" s="62">
        <f t="shared" si="1"/>
        <v>0</v>
      </c>
      <c r="J45" s="62">
        <f t="shared" si="2"/>
        <v>0</v>
      </c>
      <c r="K45" s="62">
        <v>0</v>
      </c>
      <c r="L45" s="62"/>
      <c r="M45" s="61"/>
      <c r="N45" s="61"/>
      <c r="O45" s="62">
        <v>0</v>
      </c>
      <c r="P45" s="62">
        <v>0</v>
      </c>
      <c r="Q45" s="18"/>
    </row>
    <row r="46" spans="2:17" ht="37.5">
      <c r="B46" s="70" t="s">
        <v>89</v>
      </c>
      <c r="C46" s="3" t="s">
        <v>8</v>
      </c>
      <c r="D46" s="3" t="s">
        <v>78</v>
      </c>
      <c r="E46" s="62">
        <f t="shared" si="0"/>
        <v>1446.78</v>
      </c>
      <c r="F46" s="62">
        <f>1440.78+2.41+3.59</f>
        <v>1446.78</v>
      </c>
      <c r="G46" s="61">
        <f>0.48+19.25+131.59</f>
        <v>151.32</v>
      </c>
      <c r="H46" s="61"/>
      <c r="I46" s="62">
        <f t="shared" si="1"/>
        <v>151.32</v>
      </c>
      <c r="J46" s="62">
        <f t="shared" si="2"/>
        <v>1295.46</v>
      </c>
      <c r="K46" s="62">
        <v>1968.87</v>
      </c>
      <c r="L46" s="62">
        <v>1968.87</v>
      </c>
      <c r="M46" s="61">
        <v>154.76</v>
      </c>
      <c r="N46" s="61"/>
      <c r="O46" s="62">
        <v>154.76</v>
      </c>
      <c r="P46" s="62">
        <v>1814.11</v>
      </c>
      <c r="Q46" s="18"/>
    </row>
    <row r="47" spans="2:17" ht="56.25">
      <c r="B47" s="70" t="s">
        <v>72</v>
      </c>
      <c r="C47" s="3" t="s">
        <v>8</v>
      </c>
      <c r="D47" s="3" t="s">
        <v>79</v>
      </c>
      <c r="E47" s="62">
        <f t="shared" si="0"/>
        <v>0</v>
      </c>
      <c r="F47" s="62">
        <v>0</v>
      </c>
      <c r="G47" s="61">
        <v>0</v>
      </c>
      <c r="H47" s="61"/>
      <c r="I47" s="62">
        <f t="shared" si="1"/>
        <v>0</v>
      </c>
      <c r="J47" s="62">
        <f t="shared" si="2"/>
        <v>0</v>
      </c>
      <c r="K47" s="62">
        <v>0</v>
      </c>
      <c r="L47" s="62">
        <v>0</v>
      </c>
      <c r="M47" s="61">
        <v>0</v>
      </c>
      <c r="N47" s="61"/>
      <c r="O47" s="62">
        <v>0</v>
      </c>
      <c r="P47" s="62">
        <v>0</v>
      </c>
      <c r="Q47" s="18"/>
    </row>
    <row r="48" spans="2:17" ht="18.75">
      <c r="B48" s="70" t="s">
        <v>43</v>
      </c>
      <c r="C48" s="3" t="s">
        <v>8</v>
      </c>
      <c r="D48" s="3" t="s">
        <v>80</v>
      </c>
      <c r="E48" s="62">
        <f t="shared" si="0"/>
        <v>21154.99</v>
      </c>
      <c r="F48" s="62">
        <f>21079.11+75.88</f>
        <v>21154.99</v>
      </c>
      <c r="G48" s="61">
        <f>3878.09+75.88</f>
        <v>3953.9700000000003</v>
      </c>
      <c r="H48" s="61">
        <f>74.347+38.72</f>
        <v>113.067</v>
      </c>
      <c r="I48" s="62">
        <f t="shared" si="1"/>
        <v>4067.0370000000003</v>
      </c>
      <c r="J48" s="62">
        <f t="shared" si="2"/>
        <v>17087.953</v>
      </c>
      <c r="K48" s="62">
        <v>27973.95</v>
      </c>
      <c r="L48" s="62">
        <v>27973.95</v>
      </c>
      <c r="M48" s="61">
        <v>5821.11</v>
      </c>
      <c r="N48" s="61">
        <v>93.3</v>
      </c>
      <c r="O48" s="62">
        <v>5914.41</v>
      </c>
      <c r="P48" s="62">
        <v>22059.54</v>
      </c>
      <c r="Q48" s="18"/>
    </row>
    <row r="49" spans="2:17" ht="56.25">
      <c r="B49" s="2" t="s">
        <v>240</v>
      </c>
      <c r="C49" s="3" t="s">
        <v>8</v>
      </c>
      <c r="D49" s="3" t="s">
        <v>82</v>
      </c>
      <c r="E49" s="62">
        <f t="shared" si="0"/>
        <v>1116.08</v>
      </c>
      <c r="F49" s="62">
        <f>F50+F51+F52+F53+F54</f>
        <v>1116.08</v>
      </c>
      <c r="G49" s="61">
        <f>G50+G51+G52+G53+G54</f>
        <v>619.98</v>
      </c>
      <c r="H49" s="61"/>
      <c r="I49" s="62">
        <f t="shared" si="1"/>
        <v>619.98</v>
      </c>
      <c r="J49" s="62">
        <f t="shared" si="2"/>
        <v>496.0999999999999</v>
      </c>
      <c r="K49" s="62">
        <v>1238.2099999999998</v>
      </c>
      <c r="L49" s="62">
        <v>1238.2099999999998</v>
      </c>
      <c r="M49" s="61">
        <v>466.89</v>
      </c>
      <c r="N49" s="61"/>
      <c r="O49" s="62">
        <v>466.89</v>
      </c>
      <c r="P49" s="62">
        <v>771.3199999999998</v>
      </c>
      <c r="Q49" s="18"/>
    </row>
    <row r="50" spans="2:17" ht="37.5">
      <c r="B50" s="70" t="s">
        <v>103</v>
      </c>
      <c r="C50" s="3"/>
      <c r="D50" s="3" t="s">
        <v>83</v>
      </c>
      <c r="E50" s="62">
        <f t="shared" si="0"/>
        <v>0</v>
      </c>
      <c r="F50" s="62">
        <v>0</v>
      </c>
      <c r="G50" s="61"/>
      <c r="H50" s="61"/>
      <c r="I50" s="62">
        <f t="shared" si="1"/>
        <v>0</v>
      </c>
      <c r="J50" s="62">
        <f t="shared" si="2"/>
        <v>0</v>
      </c>
      <c r="K50" s="62">
        <v>0</v>
      </c>
      <c r="L50" s="62">
        <v>0</v>
      </c>
      <c r="M50" s="61"/>
      <c r="N50" s="61"/>
      <c r="O50" s="62">
        <v>0</v>
      </c>
      <c r="P50" s="62">
        <v>0</v>
      </c>
      <c r="Q50" s="18"/>
    </row>
    <row r="51" spans="2:17" ht="18.75">
      <c r="B51" s="70" t="s">
        <v>73</v>
      </c>
      <c r="C51" s="3" t="s">
        <v>8</v>
      </c>
      <c r="D51" s="3" t="s">
        <v>84</v>
      </c>
      <c r="E51" s="62">
        <f t="shared" si="0"/>
        <v>0</v>
      </c>
      <c r="F51" s="61">
        <v>0</v>
      </c>
      <c r="G51" s="61">
        <v>0</v>
      </c>
      <c r="H51" s="61"/>
      <c r="I51" s="62">
        <f>G51+H51</f>
        <v>0</v>
      </c>
      <c r="J51" s="62">
        <f t="shared" si="2"/>
        <v>0</v>
      </c>
      <c r="K51" s="61">
        <v>0</v>
      </c>
      <c r="L51" s="62">
        <v>0</v>
      </c>
      <c r="M51" s="61">
        <v>0</v>
      </c>
      <c r="N51" s="61"/>
      <c r="O51" s="62">
        <v>0</v>
      </c>
      <c r="P51" s="62">
        <v>0</v>
      </c>
      <c r="Q51" s="18"/>
    </row>
    <row r="52" spans="2:17" ht="37.5">
      <c r="B52" s="70" t="s">
        <v>74</v>
      </c>
      <c r="C52" s="3" t="s">
        <v>8</v>
      </c>
      <c r="D52" s="3" t="s">
        <v>85</v>
      </c>
      <c r="E52" s="62">
        <f t="shared" si="0"/>
        <v>0</v>
      </c>
      <c r="F52" s="62">
        <v>0</v>
      </c>
      <c r="G52" s="61"/>
      <c r="H52" s="61"/>
      <c r="I52" s="62">
        <f t="shared" si="1"/>
        <v>0</v>
      </c>
      <c r="J52" s="62">
        <f t="shared" si="2"/>
        <v>0</v>
      </c>
      <c r="K52" s="62">
        <v>0</v>
      </c>
      <c r="L52" s="62">
        <v>0</v>
      </c>
      <c r="M52" s="61"/>
      <c r="N52" s="61"/>
      <c r="O52" s="62">
        <v>0</v>
      </c>
      <c r="P52" s="62">
        <v>0</v>
      </c>
      <c r="Q52" s="18"/>
    </row>
    <row r="53" spans="2:17" ht="18.75">
      <c r="B53" s="70" t="s">
        <v>66</v>
      </c>
      <c r="C53" s="3" t="s">
        <v>8</v>
      </c>
      <c r="D53" s="3" t="s">
        <v>86</v>
      </c>
      <c r="E53" s="62">
        <f>F53</f>
        <v>953.36</v>
      </c>
      <c r="F53" s="62">
        <v>953.36</v>
      </c>
      <c r="G53" s="61">
        <v>539.27</v>
      </c>
      <c r="H53" s="61"/>
      <c r="I53" s="62">
        <f t="shared" si="1"/>
        <v>539.27</v>
      </c>
      <c r="J53" s="62">
        <f t="shared" si="2"/>
        <v>414.09000000000003</v>
      </c>
      <c r="K53" s="62">
        <v>1156.11</v>
      </c>
      <c r="L53" s="62">
        <v>1156.11</v>
      </c>
      <c r="M53" s="61">
        <v>466.89</v>
      </c>
      <c r="N53" s="61"/>
      <c r="O53" s="62">
        <v>466.89</v>
      </c>
      <c r="P53" s="62">
        <v>689.2199999999999</v>
      </c>
      <c r="Q53" s="18"/>
    </row>
    <row r="54" spans="2:17" ht="37.5">
      <c r="B54" s="70" t="s">
        <v>75</v>
      </c>
      <c r="C54" s="3" t="s">
        <v>8</v>
      </c>
      <c r="D54" s="3" t="s">
        <v>239</v>
      </c>
      <c r="E54" s="62">
        <f t="shared" si="0"/>
        <v>162.72</v>
      </c>
      <c r="F54" s="62">
        <v>162.72</v>
      </c>
      <c r="G54" s="61">
        <v>80.71</v>
      </c>
      <c r="H54" s="61">
        <f>'наш1.3.'!H28</f>
        <v>0.493</v>
      </c>
      <c r="I54" s="62">
        <f t="shared" si="1"/>
        <v>81.20299999999999</v>
      </c>
      <c r="J54" s="62">
        <f t="shared" si="2"/>
        <v>81.51700000000001</v>
      </c>
      <c r="K54" s="62">
        <v>82.1</v>
      </c>
      <c r="L54" s="62">
        <v>82.1</v>
      </c>
      <c r="M54" s="61">
        <v>0</v>
      </c>
      <c r="N54" s="61"/>
      <c r="O54" s="62">
        <v>0</v>
      </c>
      <c r="P54" s="62">
        <v>82.1</v>
      </c>
      <c r="Q54" s="18"/>
    </row>
    <row r="55" spans="2:17" ht="18.75">
      <c r="B55" s="2" t="s">
        <v>76</v>
      </c>
      <c r="C55" s="3" t="s">
        <v>8</v>
      </c>
      <c r="D55" s="3" t="s">
        <v>127</v>
      </c>
      <c r="E55" s="62">
        <f t="shared" si="0"/>
        <v>887</v>
      </c>
      <c r="F55" s="62">
        <f>870+17</f>
        <v>887</v>
      </c>
      <c r="G55" s="61">
        <v>1628.05</v>
      </c>
      <c r="H55" s="61"/>
      <c r="I55" s="62">
        <f t="shared" si="1"/>
        <v>1628.05</v>
      </c>
      <c r="J55" s="62">
        <f>F55-I55</f>
        <v>-741.05</v>
      </c>
      <c r="K55" s="62">
        <v>2308</v>
      </c>
      <c r="L55" s="62">
        <v>2308</v>
      </c>
      <c r="M55" s="61">
        <v>438.58</v>
      </c>
      <c r="N55" s="61"/>
      <c r="O55" s="62">
        <v>438.58</v>
      </c>
      <c r="P55" s="62">
        <v>1869.42</v>
      </c>
      <c r="Q55" s="18"/>
    </row>
    <row r="56" spans="2:17" ht="18.75">
      <c r="B56" s="40" t="s">
        <v>216</v>
      </c>
      <c r="C56" s="41"/>
      <c r="D56" s="41"/>
      <c r="E56" s="77"/>
      <c r="F56" s="79"/>
      <c r="G56" s="80"/>
      <c r="H56" s="71"/>
      <c r="I56" s="41"/>
      <c r="J56" s="41"/>
      <c r="K56" s="75"/>
      <c r="L56" s="75"/>
      <c r="M56" s="76"/>
      <c r="N56" s="76"/>
      <c r="O56" s="75"/>
      <c r="P56" s="75"/>
      <c r="Q56" s="41"/>
    </row>
    <row r="57" spans="2:17" ht="18.75">
      <c r="B57" s="42" t="s">
        <v>217</v>
      </c>
      <c r="C57" s="7" t="s">
        <v>8</v>
      </c>
      <c r="D57" s="3" t="s">
        <v>128</v>
      </c>
      <c r="E57" s="77"/>
      <c r="F57" s="81"/>
      <c r="G57" s="73"/>
      <c r="H57" s="59"/>
      <c r="I57" s="18"/>
      <c r="J57" s="18"/>
      <c r="K57" s="62"/>
      <c r="L57" s="62"/>
      <c r="M57" s="61"/>
      <c r="N57" s="61"/>
      <c r="O57" s="62"/>
      <c r="P57" s="62"/>
      <c r="Q57" s="18"/>
    </row>
    <row r="58" spans="2:17" ht="18.75">
      <c r="B58" s="42" t="s">
        <v>218</v>
      </c>
      <c r="C58" s="7" t="s">
        <v>8</v>
      </c>
      <c r="D58" s="3" t="s">
        <v>129</v>
      </c>
      <c r="E58" s="77"/>
      <c r="F58" s="81"/>
      <c r="G58" s="81"/>
      <c r="H58" s="18"/>
      <c r="I58" s="18"/>
      <c r="J58" s="18"/>
      <c r="K58" s="62"/>
      <c r="L58" s="62"/>
      <c r="M58" s="62"/>
      <c r="N58" s="62"/>
      <c r="O58" s="62"/>
      <c r="P58" s="62"/>
      <c r="Q58" s="18"/>
    </row>
    <row r="59" spans="2:17" ht="75">
      <c r="B59" s="42" t="s">
        <v>250</v>
      </c>
      <c r="C59" s="7" t="s">
        <v>8</v>
      </c>
      <c r="D59" s="39">
        <v>600</v>
      </c>
      <c r="E59" s="77"/>
      <c r="F59" s="81"/>
      <c r="G59" s="81"/>
      <c r="H59" s="18"/>
      <c r="I59" s="18"/>
      <c r="J59" s="18"/>
      <c r="K59" s="62"/>
      <c r="L59" s="62"/>
      <c r="M59" s="62"/>
      <c r="N59" s="62"/>
      <c r="O59" s="62"/>
      <c r="P59" s="62"/>
      <c r="Q59" s="18"/>
    </row>
    <row r="60" spans="2:17" ht="37.5">
      <c r="B60" s="53" t="s">
        <v>255</v>
      </c>
      <c r="C60" s="7" t="s">
        <v>8</v>
      </c>
      <c r="D60" s="39">
        <v>700</v>
      </c>
      <c r="E60" s="77"/>
      <c r="F60" s="81"/>
      <c r="G60" s="81"/>
      <c r="H60" s="81"/>
      <c r="I60" s="18"/>
      <c r="J60" s="18"/>
      <c r="K60" s="62"/>
      <c r="L60" s="62"/>
      <c r="M60" s="62"/>
      <c r="N60" s="62"/>
      <c r="O60" s="62"/>
      <c r="P60" s="62"/>
      <c r="Q60" s="18"/>
    </row>
    <row r="61" spans="2:17" ht="18.75">
      <c r="B61" s="20" t="s">
        <v>251</v>
      </c>
      <c r="C61" s="7" t="s">
        <v>8</v>
      </c>
      <c r="D61" s="46"/>
      <c r="E61" s="77"/>
      <c r="F61" s="81"/>
      <c r="G61" s="81"/>
      <c r="H61" s="81"/>
      <c r="I61" s="18"/>
      <c r="J61" s="18"/>
      <c r="K61" s="62"/>
      <c r="L61" s="62"/>
      <c r="M61" s="62"/>
      <c r="N61" s="62"/>
      <c r="O61" s="62"/>
      <c r="P61" s="62"/>
      <c r="Q61" s="18"/>
    </row>
    <row r="62" spans="2:17" ht="18.75">
      <c r="B62" s="45" t="s">
        <v>252</v>
      </c>
      <c r="C62" s="7" t="s">
        <v>8</v>
      </c>
      <c r="D62" s="46"/>
      <c r="E62" s="77"/>
      <c r="F62" s="81"/>
      <c r="G62" s="81"/>
      <c r="H62" s="81"/>
      <c r="I62" s="18"/>
      <c r="J62" s="18"/>
      <c r="K62" s="62"/>
      <c r="L62" s="62"/>
      <c r="M62" s="62"/>
      <c r="N62" s="62"/>
      <c r="O62" s="62"/>
      <c r="P62" s="62"/>
      <c r="Q62" s="18"/>
    </row>
    <row r="63" spans="2:17" ht="37.5">
      <c r="B63" s="20" t="s">
        <v>256</v>
      </c>
      <c r="C63" s="7" t="s">
        <v>8</v>
      </c>
      <c r="D63" s="46"/>
      <c r="E63" s="77"/>
      <c r="F63" s="81"/>
      <c r="G63" s="81"/>
      <c r="H63" s="81"/>
      <c r="I63" s="18"/>
      <c r="J63" s="18"/>
      <c r="K63" s="62"/>
      <c r="L63" s="62"/>
      <c r="M63" s="62"/>
      <c r="N63" s="62"/>
      <c r="O63" s="62"/>
      <c r="P63" s="62"/>
      <c r="Q63" s="18"/>
    </row>
    <row r="64" spans="2:17" ht="18.75">
      <c r="B64" s="20" t="s">
        <v>253</v>
      </c>
      <c r="C64" s="7" t="s">
        <v>8</v>
      </c>
      <c r="D64" s="46"/>
      <c r="E64" s="77"/>
      <c r="F64" s="81"/>
      <c r="G64" s="81"/>
      <c r="H64" s="81"/>
      <c r="I64" s="18"/>
      <c r="J64" s="18"/>
      <c r="K64" s="62"/>
      <c r="L64" s="62"/>
      <c r="M64" s="62"/>
      <c r="N64" s="62"/>
      <c r="O64" s="62"/>
      <c r="P64" s="62"/>
      <c r="Q64" s="18"/>
    </row>
    <row r="65" spans="2:17" ht="56.25">
      <c r="B65" s="5" t="s">
        <v>249</v>
      </c>
      <c r="C65" s="7" t="s">
        <v>8</v>
      </c>
      <c r="D65" s="3" t="s">
        <v>130</v>
      </c>
      <c r="E65" s="77"/>
      <c r="F65" s="81"/>
      <c r="G65" s="81"/>
      <c r="H65" s="81"/>
      <c r="I65" s="18"/>
      <c r="J65" s="18"/>
      <c r="K65" s="62"/>
      <c r="L65" s="62"/>
      <c r="M65" s="62"/>
      <c r="N65" s="62"/>
      <c r="O65" s="62"/>
      <c r="P65" s="62"/>
      <c r="Q65" s="18"/>
    </row>
    <row r="66" ht="18.75">
      <c r="B66" s="21" t="s">
        <v>32</v>
      </c>
    </row>
    <row r="67" spans="2:17" ht="18.75" customHeight="1">
      <c r="B67" s="86" t="s">
        <v>146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 ht="18.75" customHeight="1">
      <c r="B68" s="86" t="s">
        <v>147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 ht="18.75" customHeight="1">
      <c r="B69" s="17" t="s">
        <v>224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18.75" customHeight="1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27" t="s">
        <v>228</v>
      </c>
    </row>
    <row r="71" spans="2:17" ht="18.75" customHeight="1">
      <c r="B71" s="31" t="s">
        <v>177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2:17" ht="18.7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 ht="18.75" customHeight="1">
      <c r="B73" s="83" t="s">
        <v>6</v>
      </c>
      <c r="C73" s="83" t="s">
        <v>7</v>
      </c>
      <c r="D73" s="83" t="s">
        <v>19</v>
      </c>
      <c r="E73" s="83" t="s">
        <v>154</v>
      </c>
      <c r="F73" s="83" t="s">
        <v>62</v>
      </c>
      <c r="G73" s="85" t="s">
        <v>63</v>
      </c>
      <c r="H73" s="85"/>
      <c r="I73" s="85"/>
      <c r="J73" s="85"/>
      <c r="K73" s="83" t="s">
        <v>158</v>
      </c>
      <c r="L73" s="83" t="s">
        <v>113</v>
      </c>
      <c r="M73" s="85" t="s">
        <v>64</v>
      </c>
      <c r="N73" s="85"/>
      <c r="O73" s="85"/>
      <c r="P73" s="85"/>
      <c r="Q73" s="83" t="s">
        <v>149</v>
      </c>
    </row>
    <row r="74" spans="2:17" ht="160.5" customHeight="1">
      <c r="B74" s="84"/>
      <c r="C74" s="84"/>
      <c r="D74" s="84"/>
      <c r="E74" s="84"/>
      <c r="F74" s="84"/>
      <c r="G74" s="1" t="s">
        <v>26</v>
      </c>
      <c r="H74" s="1" t="s">
        <v>27</v>
      </c>
      <c r="I74" s="1" t="s">
        <v>108</v>
      </c>
      <c r="J74" s="1" t="s">
        <v>30</v>
      </c>
      <c r="K74" s="84"/>
      <c r="L74" s="84"/>
      <c r="M74" s="1" t="s">
        <v>26</v>
      </c>
      <c r="N74" s="1" t="s">
        <v>27</v>
      </c>
      <c r="O74" s="1" t="s">
        <v>108</v>
      </c>
      <c r="P74" s="1" t="s">
        <v>30</v>
      </c>
      <c r="Q74" s="84"/>
    </row>
    <row r="75" spans="2:17" ht="18.75">
      <c r="B75" s="11">
        <v>1</v>
      </c>
      <c r="C75" s="11">
        <v>2</v>
      </c>
      <c r="D75" s="11">
        <v>3</v>
      </c>
      <c r="E75" s="11">
        <v>4</v>
      </c>
      <c r="F75" s="11">
        <v>5</v>
      </c>
      <c r="G75" s="11">
        <v>6</v>
      </c>
      <c r="H75" s="11">
        <v>7</v>
      </c>
      <c r="I75" s="11" t="s">
        <v>116</v>
      </c>
      <c r="J75" s="11">
        <v>9</v>
      </c>
      <c r="K75" s="11">
        <v>10</v>
      </c>
      <c r="L75" s="11">
        <v>11</v>
      </c>
      <c r="M75" s="11">
        <v>12</v>
      </c>
      <c r="N75" s="11">
        <v>13</v>
      </c>
      <c r="O75" s="11" t="s">
        <v>136</v>
      </c>
      <c r="P75" s="11">
        <v>15</v>
      </c>
      <c r="Q75" s="11">
        <v>16</v>
      </c>
    </row>
    <row r="76" spans="2:17" ht="18.75">
      <c r="B76" s="22" t="s">
        <v>112</v>
      </c>
      <c r="C76" s="3" t="s">
        <v>8</v>
      </c>
      <c r="D76" s="3" t="s">
        <v>167</v>
      </c>
      <c r="E76" s="39">
        <v>24496</v>
      </c>
      <c r="F76" s="39">
        <v>24496</v>
      </c>
      <c r="G76" s="39" t="s">
        <v>115</v>
      </c>
      <c r="H76" s="39" t="s">
        <v>115</v>
      </c>
      <c r="I76" s="39" t="s">
        <v>115</v>
      </c>
      <c r="J76" s="39" t="s">
        <v>115</v>
      </c>
      <c r="K76" s="39">
        <v>20884</v>
      </c>
      <c r="L76" s="39">
        <f>K76</f>
        <v>20884</v>
      </c>
      <c r="M76" s="39" t="s">
        <v>115</v>
      </c>
      <c r="N76" s="39" t="s">
        <v>115</v>
      </c>
      <c r="O76" s="39" t="s">
        <v>115</v>
      </c>
      <c r="P76" s="39" t="s">
        <v>115</v>
      </c>
      <c r="Q76" s="39"/>
    </row>
    <row r="77" spans="2:17" ht="18.75">
      <c r="B77" s="9" t="s">
        <v>166</v>
      </c>
      <c r="C77" s="3" t="s">
        <v>8</v>
      </c>
      <c r="D77" s="3" t="s">
        <v>53</v>
      </c>
      <c r="E77" s="39" t="s">
        <v>115</v>
      </c>
      <c r="F77" s="39" t="s">
        <v>115</v>
      </c>
      <c r="G77" s="39"/>
      <c r="H77" s="39"/>
      <c r="I77" s="39" t="s">
        <v>115</v>
      </c>
      <c r="J77" s="39" t="s">
        <v>115</v>
      </c>
      <c r="K77" s="39" t="s">
        <v>115</v>
      </c>
      <c r="L77" s="39" t="s">
        <v>115</v>
      </c>
      <c r="M77" s="39"/>
      <c r="N77" s="39"/>
      <c r="O77" s="39" t="s">
        <v>115</v>
      </c>
      <c r="P77" s="39" t="s">
        <v>115</v>
      </c>
      <c r="Q77" s="39"/>
    </row>
    <row r="78" spans="2:17" ht="75">
      <c r="B78" s="2" t="s">
        <v>144</v>
      </c>
      <c r="C78" s="3" t="s">
        <v>8</v>
      </c>
      <c r="D78" s="3" t="s">
        <v>168</v>
      </c>
      <c r="E78" s="39" t="s">
        <v>115</v>
      </c>
      <c r="F78" s="39" t="s">
        <v>115</v>
      </c>
      <c r="G78" s="39">
        <v>0</v>
      </c>
      <c r="H78" s="39">
        <v>0</v>
      </c>
      <c r="I78" s="39" t="s">
        <v>115</v>
      </c>
      <c r="J78" s="39" t="s">
        <v>115</v>
      </c>
      <c r="K78" s="39" t="s">
        <v>115</v>
      </c>
      <c r="L78" s="39" t="s">
        <v>115</v>
      </c>
      <c r="M78" s="39">
        <v>0</v>
      </c>
      <c r="N78" s="39">
        <v>0</v>
      </c>
      <c r="O78" s="39" t="s">
        <v>115</v>
      </c>
      <c r="P78" s="39" t="s">
        <v>115</v>
      </c>
      <c r="Q78" s="18"/>
    </row>
    <row r="79" spans="2:17" ht="75">
      <c r="B79" s="2" t="s">
        <v>145</v>
      </c>
      <c r="C79" s="3" t="s">
        <v>8</v>
      </c>
      <c r="D79" s="3" t="s">
        <v>234</v>
      </c>
      <c r="E79" s="39" t="s">
        <v>115</v>
      </c>
      <c r="F79" s="39" t="s">
        <v>115</v>
      </c>
      <c r="G79" s="39">
        <v>0</v>
      </c>
      <c r="H79" s="39">
        <v>0</v>
      </c>
      <c r="I79" s="39" t="s">
        <v>115</v>
      </c>
      <c r="J79" s="39" t="s">
        <v>115</v>
      </c>
      <c r="K79" s="39" t="s">
        <v>115</v>
      </c>
      <c r="L79" s="39" t="s">
        <v>115</v>
      </c>
      <c r="M79" s="39">
        <v>0</v>
      </c>
      <c r="N79" s="39">
        <v>0</v>
      </c>
      <c r="O79" s="39" t="s">
        <v>115</v>
      </c>
      <c r="P79" s="39" t="s">
        <v>115</v>
      </c>
      <c r="Q79" s="18"/>
    </row>
    <row r="80" spans="2:17" ht="18.75">
      <c r="B80" s="22" t="s">
        <v>109</v>
      </c>
      <c r="C80" s="3" t="s">
        <v>8</v>
      </c>
      <c r="D80" s="39">
        <v>1200</v>
      </c>
      <c r="E80" s="39">
        <v>93916</v>
      </c>
      <c r="F80" s="39">
        <v>93916</v>
      </c>
      <c r="G80" s="39" t="s">
        <v>115</v>
      </c>
      <c r="H80" s="39" t="s">
        <v>115</v>
      </c>
      <c r="I80" s="39">
        <v>11256</v>
      </c>
      <c r="J80" s="39">
        <f>F80-I80</f>
        <v>82660</v>
      </c>
      <c r="K80" s="39">
        <v>96400</v>
      </c>
      <c r="L80" s="39">
        <f>K80</f>
        <v>96400</v>
      </c>
      <c r="M80" s="39" t="s">
        <v>115</v>
      </c>
      <c r="N80" s="39" t="s">
        <v>115</v>
      </c>
      <c r="O80" s="39">
        <v>15845</v>
      </c>
      <c r="P80" s="39">
        <f>L80-O80</f>
        <v>80555</v>
      </c>
      <c r="Q80" s="39"/>
    </row>
    <row r="81" spans="2:17" ht="18.75">
      <c r="B81" s="22" t="s">
        <v>110</v>
      </c>
      <c r="C81" s="3" t="s">
        <v>8</v>
      </c>
      <c r="D81" s="39">
        <v>1300</v>
      </c>
      <c r="E81" s="39">
        <v>0</v>
      </c>
      <c r="F81" s="39">
        <v>0</v>
      </c>
      <c r="G81" s="39" t="s">
        <v>115</v>
      </c>
      <c r="H81" s="39" t="s">
        <v>115</v>
      </c>
      <c r="I81" s="39">
        <v>0</v>
      </c>
      <c r="J81" s="39">
        <f>F81-I81</f>
        <v>0</v>
      </c>
      <c r="K81" s="39">
        <v>0</v>
      </c>
      <c r="L81" s="39">
        <f>K81</f>
        <v>0</v>
      </c>
      <c r="M81" s="39" t="s">
        <v>115</v>
      </c>
      <c r="N81" s="39" t="s">
        <v>115</v>
      </c>
      <c r="O81" s="39">
        <v>0</v>
      </c>
      <c r="P81" s="39">
        <f>L81-O81</f>
        <v>0</v>
      </c>
      <c r="Q81" s="39"/>
    </row>
    <row r="82" spans="2:17" ht="18.75">
      <c r="B82" s="22" t="s">
        <v>111</v>
      </c>
      <c r="C82" s="3" t="s">
        <v>8</v>
      </c>
      <c r="D82" s="39">
        <v>1400</v>
      </c>
      <c r="E82" s="39">
        <v>166</v>
      </c>
      <c r="F82" s="39">
        <v>166</v>
      </c>
      <c r="G82" s="39" t="s">
        <v>115</v>
      </c>
      <c r="H82" s="39" t="s">
        <v>115</v>
      </c>
      <c r="I82" s="39">
        <v>0</v>
      </c>
      <c r="J82" s="39">
        <f>F82-I82</f>
        <v>166</v>
      </c>
      <c r="K82" s="39">
        <v>142</v>
      </c>
      <c r="L82" s="39">
        <f>K82</f>
        <v>142</v>
      </c>
      <c r="M82" s="39" t="s">
        <v>115</v>
      </c>
      <c r="N82" s="39" t="s">
        <v>115</v>
      </c>
      <c r="O82" s="39">
        <v>0</v>
      </c>
      <c r="P82" s="39">
        <f>L82-O82</f>
        <v>142</v>
      </c>
      <c r="Q82" s="39"/>
    </row>
    <row r="83" ht="18.75">
      <c r="B83" s="21" t="s">
        <v>32</v>
      </c>
    </row>
    <row r="84" spans="2:17" ht="18.75" customHeight="1">
      <c r="B84" s="86" t="s">
        <v>146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 ht="18.75" customHeight="1">
      <c r="B85" s="86" t="s">
        <v>147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8" spans="2:7" ht="26.25">
      <c r="B88" s="33" t="s">
        <v>0</v>
      </c>
      <c r="C88" s="35"/>
      <c r="D88" s="35"/>
      <c r="E88" s="35"/>
      <c r="F88" s="34" t="s">
        <v>275</v>
      </c>
      <c r="G88" s="34"/>
    </row>
    <row r="89" spans="2:7" ht="26.25">
      <c r="B89" s="33"/>
      <c r="C89" s="36" t="s">
        <v>3</v>
      </c>
      <c r="D89" s="36"/>
      <c r="E89" s="36"/>
      <c r="F89" s="36" t="s">
        <v>2</v>
      </c>
      <c r="G89" s="36"/>
    </row>
    <row r="90" spans="2:7" ht="37.5" customHeight="1">
      <c r="B90" s="33" t="s">
        <v>1</v>
      </c>
      <c r="C90" s="35"/>
      <c r="D90" s="35"/>
      <c r="E90" s="35"/>
      <c r="F90" s="34" t="s">
        <v>272</v>
      </c>
      <c r="G90" s="34"/>
    </row>
    <row r="91" spans="3:7" ht="20.25">
      <c r="C91" s="36" t="s">
        <v>3</v>
      </c>
      <c r="D91" s="36"/>
      <c r="E91" s="36"/>
      <c r="F91" s="36" t="s">
        <v>2</v>
      </c>
      <c r="G91" s="36"/>
    </row>
  </sheetData>
  <sheetProtection/>
  <mergeCells count="27">
    <mergeCell ref="B85:Q85"/>
    <mergeCell ref="G73:J73"/>
    <mergeCell ref="K73:K74"/>
    <mergeCell ref="L73:L74"/>
    <mergeCell ref="M73:P73"/>
    <mergeCell ref="Q73:Q74"/>
    <mergeCell ref="B84:Q84"/>
    <mergeCell ref="L16:L17"/>
    <mergeCell ref="M16:P16"/>
    <mergeCell ref="Q16:Q17"/>
    <mergeCell ref="B67:Q67"/>
    <mergeCell ref="B68:Q68"/>
    <mergeCell ref="B73:B74"/>
    <mergeCell ref="C73:C74"/>
    <mergeCell ref="D73:D74"/>
    <mergeCell ref="E73:E74"/>
    <mergeCell ref="F73:F74"/>
    <mergeCell ref="C6:Q6"/>
    <mergeCell ref="C7:Q7"/>
    <mergeCell ref="C8:Q8"/>
    <mergeCell ref="B16:B17"/>
    <mergeCell ref="C16:C17"/>
    <mergeCell ref="D16:D17"/>
    <mergeCell ref="E16:E17"/>
    <mergeCell ref="F16:F17"/>
    <mergeCell ref="G16:J16"/>
    <mergeCell ref="K16:K17"/>
  </mergeCells>
  <printOptions/>
  <pageMargins left="0.7" right="0.7" top="0.75" bottom="0.75" header="0.3" footer="0.3"/>
  <pageSetup fitToHeight="0" fitToWidth="1" horizontalDpi="600" verticalDpi="600" orientation="landscape" paperSize="9" scale="3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view="pageBreakPreview" zoomScale="55" zoomScaleNormal="40" zoomScaleSheetLayoutView="55" zoomScalePageLayoutView="0" workbookViewId="0" topLeftCell="A25">
      <selection activeCell="A13" sqref="A13"/>
    </sheetView>
  </sheetViews>
  <sheetFormatPr defaultColWidth="9.140625" defaultRowHeight="12.75"/>
  <cols>
    <col min="1" max="1" width="46.57421875" style="14" customWidth="1"/>
    <col min="2" max="2" width="14.8515625" style="14" customWidth="1"/>
    <col min="3" max="3" width="9.140625" style="14" customWidth="1"/>
    <col min="4" max="4" width="25.421875" style="14" customWidth="1"/>
    <col min="5" max="5" width="20.00390625" style="14" customWidth="1"/>
    <col min="6" max="6" width="40.7109375" style="14" customWidth="1"/>
    <col min="7" max="7" width="20.00390625" style="14" customWidth="1"/>
    <col min="8" max="8" width="23.140625" style="14" customWidth="1"/>
    <col min="9" max="11" width="20.00390625" style="14" customWidth="1"/>
    <col min="12" max="12" width="35.57421875" style="14" customWidth="1"/>
    <col min="13" max="13" width="20.00390625" style="14" customWidth="1"/>
    <col min="14" max="14" width="26.00390625" style="14" customWidth="1"/>
    <col min="15" max="15" width="20.00390625" style="14" customWidth="1"/>
    <col min="16" max="16" width="25.140625" style="14" customWidth="1"/>
    <col min="17" max="17" width="31.00390625" style="14" customWidth="1"/>
    <col min="18" max="16384" width="9.140625" style="14" customWidth="1"/>
  </cols>
  <sheetData>
    <row r="2" ht="20.25">
      <c r="P2" s="24" t="s">
        <v>182</v>
      </c>
    </row>
    <row r="4" spans="1:16" ht="25.5">
      <c r="A4" s="25" t="s">
        <v>260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1:16" ht="18.75">
      <c r="A6" s="13" t="s">
        <v>4</v>
      </c>
      <c r="B6" s="86" t="s">
        <v>52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ht="18.75">
      <c r="A7" s="13" t="s">
        <v>5</v>
      </c>
      <c r="B7" s="86" t="s">
        <v>259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ht="18.75">
      <c r="A8" s="13"/>
    </row>
    <row r="9" spans="1:16" s="21" customFormat="1" ht="18.75">
      <c r="A9" s="54" t="s">
        <v>21</v>
      </c>
      <c r="H9" s="55"/>
      <c r="I9" s="55"/>
      <c r="J9" s="55"/>
      <c r="K9" s="55"/>
      <c r="L9" s="55"/>
      <c r="M9" s="55"/>
      <c r="N9" s="55"/>
      <c r="O9" s="56"/>
      <c r="P9" s="56"/>
    </row>
    <row r="10" spans="1:16" s="21" customFormat="1" ht="18.75">
      <c r="A10" s="54" t="s">
        <v>22</v>
      </c>
      <c r="H10" s="55"/>
      <c r="I10" s="55"/>
      <c r="J10" s="55"/>
      <c r="K10" s="55"/>
      <c r="L10" s="55"/>
      <c r="M10" s="55"/>
      <c r="N10" s="55"/>
      <c r="O10" s="56"/>
      <c r="P10" s="56"/>
    </row>
    <row r="11" spans="1:16" s="21" customFormat="1" ht="18.75">
      <c r="A11" s="54" t="s">
        <v>23</v>
      </c>
      <c r="H11" s="55"/>
      <c r="I11" s="55"/>
      <c r="J11" s="55"/>
      <c r="K11" s="55"/>
      <c r="L11" s="55"/>
      <c r="M11" s="55"/>
      <c r="N11" s="55"/>
      <c r="O11" s="56"/>
      <c r="P11" s="56"/>
    </row>
    <row r="12" spans="1:16" s="21" customFormat="1" ht="18.75">
      <c r="A12" s="54" t="s">
        <v>261</v>
      </c>
      <c r="H12" s="55"/>
      <c r="I12" s="55"/>
      <c r="J12" s="55"/>
      <c r="K12" s="55"/>
      <c r="L12" s="55"/>
      <c r="M12" s="55"/>
      <c r="N12" s="55"/>
      <c r="O12" s="56"/>
      <c r="P12" s="56"/>
    </row>
    <row r="13" spans="8:16" ht="45.75" customHeight="1">
      <c r="H13" s="15"/>
      <c r="I13" s="15"/>
      <c r="J13" s="15"/>
      <c r="K13" s="15"/>
      <c r="L13" s="15"/>
      <c r="M13" s="15"/>
      <c r="N13" s="15"/>
      <c r="P13" s="27"/>
    </row>
    <row r="14" spans="1:16" ht="32.25" customHeight="1">
      <c r="A14" s="83" t="s">
        <v>6</v>
      </c>
      <c r="B14" s="83" t="s">
        <v>7</v>
      </c>
      <c r="C14" s="83" t="s">
        <v>19</v>
      </c>
      <c r="D14" s="83" t="s">
        <v>34</v>
      </c>
      <c r="E14" s="85" t="s">
        <v>31</v>
      </c>
      <c r="F14" s="85"/>
      <c r="G14" s="85"/>
      <c r="H14" s="85"/>
      <c r="I14" s="85"/>
      <c r="J14" s="83" t="s">
        <v>35</v>
      </c>
      <c r="K14" s="85" t="s">
        <v>189</v>
      </c>
      <c r="L14" s="85"/>
      <c r="M14" s="85"/>
      <c r="N14" s="85"/>
      <c r="O14" s="85"/>
      <c r="P14" s="83" t="s">
        <v>149</v>
      </c>
    </row>
    <row r="15" spans="1:16" ht="32.25" customHeight="1">
      <c r="A15" s="87"/>
      <c r="B15" s="87"/>
      <c r="C15" s="87"/>
      <c r="D15" s="87"/>
      <c r="E15" s="83" t="s">
        <v>25</v>
      </c>
      <c r="F15" s="88" t="s">
        <v>169</v>
      </c>
      <c r="G15" s="89"/>
      <c r="H15" s="83" t="s">
        <v>27</v>
      </c>
      <c r="I15" s="83" t="s">
        <v>30</v>
      </c>
      <c r="J15" s="87"/>
      <c r="K15" s="83" t="s">
        <v>25</v>
      </c>
      <c r="L15" s="88" t="s">
        <v>169</v>
      </c>
      <c r="M15" s="89"/>
      <c r="N15" s="83" t="s">
        <v>27</v>
      </c>
      <c r="O15" s="83" t="s">
        <v>30</v>
      </c>
      <c r="P15" s="87"/>
    </row>
    <row r="16" spans="1:16" ht="256.5" customHeight="1">
      <c r="A16" s="84"/>
      <c r="B16" s="84"/>
      <c r="C16" s="84"/>
      <c r="D16" s="84"/>
      <c r="E16" s="84"/>
      <c r="F16" s="1" t="s">
        <v>170</v>
      </c>
      <c r="G16" s="1" t="s">
        <v>172</v>
      </c>
      <c r="H16" s="84"/>
      <c r="I16" s="84"/>
      <c r="J16" s="84"/>
      <c r="K16" s="84"/>
      <c r="L16" s="1" t="s">
        <v>170</v>
      </c>
      <c r="M16" s="1" t="s">
        <v>172</v>
      </c>
      <c r="N16" s="84"/>
      <c r="O16" s="84"/>
      <c r="P16" s="84"/>
    </row>
    <row r="17" spans="1:16" ht="14.25" customHeigh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>J18-K18</f>
        <v>0</v>
      </c>
      <c r="P18" s="18"/>
    </row>
    <row r="19" spans="1:16" ht="40.5" customHeight="1">
      <c r="A19" s="2" t="s">
        <v>37</v>
      </c>
      <c r="B19" s="3" t="s">
        <v>8</v>
      </c>
      <c r="C19" s="3" t="s">
        <v>10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>J19-K19</f>
        <v>0</v>
      </c>
      <c r="P19" s="18"/>
    </row>
    <row r="20" spans="1:16" ht="18.75">
      <c r="A20" s="2" t="s">
        <v>38</v>
      </c>
      <c r="B20" s="3" t="s">
        <v>8</v>
      </c>
      <c r="C20" s="3" t="s">
        <v>11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>O18-O19</f>
        <v>0</v>
      </c>
      <c r="P20" s="18"/>
    </row>
    <row r="21" spans="1:16" ht="18.75">
      <c r="A21" s="2" t="s">
        <v>39</v>
      </c>
      <c r="B21" s="3" t="s">
        <v>8</v>
      </c>
      <c r="C21" s="3" t="s">
        <v>12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8.75">
      <c r="A22" s="2" t="s">
        <v>40</v>
      </c>
      <c r="B22" s="3" t="s">
        <v>8</v>
      </c>
      <c r="C22" s="3" t="s">
        <v>13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8.75">
      <c r="A23" s="2" t="s">
        <v>41</v>
      </c>
      <c r="B23" s="3" t="s">
        <v>8</v>
      </c>
      <c r="C23" s="3" t="s">
        <v>14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8.75">
      <c r="A24" s="2" t="s">
        <v>187</v>
      </c>
      <c r="B24" s="3" t="s">
        <v>8</v>
      </c>
      <c r="C24" s="3" t="s">
        <v>15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8.75">
      <c r="A25" s="2" t="s">
        <v>42</v>
      </c>
      <c r="B25" s="3" t="s">
        <v>8</v>
      </c>
      <c r="C25" s="3" t="s">
        <v>16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8.75">
      <c r="A26" s="2" t="s">
        <v>178</v>
      </c>
      <c r="B26" s="3" t="s">
        <v>8</v>
      </c>
      <c r="C26" s="3" t="s">
        <v>114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8.75">
      <c r="A27" s="2" t="s">
        <v>43</v>
      </c>
      <c r="B27" s="3" t="s">
        <v>8</v>
      </c>
      <c r="C27" s="3" t="s">
        <v>17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8.75">
      <c r="A28" s="2" t="s">
        <v>179</v>
      </c>
      <c r="B28" s="3" t="s">
        <v>8</v>
      </c>
      <c r="C28" s="3" t="s">
        <v>46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8.75">
      <c r="A29" s="2" t="s">
        <v>180</v>
      </c>
      <c r="B29" s="3" t="s">
        <v>8</v>
      </c>
      <c r="C29" s="3" t="s">
        <v>47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8.75">
      <c r="A30" s="2" t="s">
        <v>181</v>
      </c>
      <c r="B30" s="3" t="s">
        <v>8</v>
      </c>
      <c r="C30" s="3" t="s">
        <v>120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8.75">
      <c r="A31" s="28" t="s">
        <v>188</v>
      </c>
      <c r="B31" s="3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75">
      <c r="A32" s="2" t="s">
        <v>44</v>
      </c>
      <c r="B32" s="3" t="s">
        <v>8</v>
      </c>
      <c r="C32" s="3" t="s">
        <v>48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37.5">
      <c r="A33" s="2" t="s">
        <v>45</v>
      </c>
      <c r="B33" s="3" t="s">
        <v>8</v>
      </c>
      <c r="C33" s="3" t="s">
        <v>49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ht="18.75">
      <c r="D34" s="29"/>
    </row>
    <row r="35" ht="18.75">
      <c r="A35" s="21" t="s">
        <v>32</v>
      </c>
    </row>
    <row r="36" spans="1:16" ht="21.75" customHeight="1">
      <c r="A36" s="86" t="s">
        <v>173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21.75" customHeight="1">
      <c r="A37" s="86" t="s">
        <v>174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ht="18.75">
      <c r="A38" s="17" t="s">
        <v>171</v>
      </c>
    </row>
    <row r="39" spans="1:6" s="15" customFormat="1" ht="18.75">
      <c r="A39" s="19"/>
      <c r="B39" s="19"/>
      <c r="C39" s="19"/>
      <c r="D39" s="19"/>
      <c r="E39" s="19"/>
      <c r="F39" s="19"/>
    </row>
    <row r="40" spans="1:17" ht="18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Q40" s="27" t="s">
        <v>201</v>
      </c>
    </row>
    <row r="41" spans="1:16" ht="31.5" customHeight="1">
      <c r="A41" s="30" t="s">
        <v>230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7" s="21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187</v>
      </c>
      <c r="K42" s="1" t="s">
        <v>42</v>
      </c>
      <c r="L42" s="1" t="s">
        <v>178</v>
      </c>
      <c r="M42" s="1" t="s">
        <v>43</v>
      </c>
      <c r="N42" s="1" t="s">
        <v>42</v>
      </c>
      <c r="O42" s="1" t="s">
        <v>179</v>
      </c>
      <c r="P42" s="1" t="s">
        <v>180</v>
      </c>
      <c r="Q42" s="1" t="s">
        <v>181</v>
      </c>
    </row>
    <row r="43" spans="1:17" s="21" customFormat="1" ht="18.75">
      <c r="A43" s="1">
        <v>1</v>
      </c>
      <c r="B43" s="11">
        <v>2</v>
      </c>
      <c r="C43" s="11">
        <v>3</v>
      </c>
      <c r="D43" s="11">
        <v>4</v>
      </c>
      <c r="E43" s="11">
        <v>5</v>
      </c>
      <c r="F43" s="11">
        <v>6</v>
      </c>
      <c r="G43" s="11">
        <v>7</v>
      </c>
      <c r="H43" s="11">
        <v>8</v>
      </c>
      <c r="I43" s="11">
        <v>9</v>
      </c>
      <c r="J43" s="11">
        <v>10</v>
      </c>
      <c r="K43" s="11">
        <v>11</v>
      </c>
      <c r="L43" s="11">
        <v>12</v>
      </c>
      <c r="M43" s="11">
        <v>13</v>
      </c>
      <c r="N43" s="11">
        <v>14</v>
      </c>
      <c r="O43" s="11">
        <v>15</v>
      </c>
      <c r="P43" s="11">
        <v>16</v>
      </c>
      <c r="Q43" s="11">
        <v>17</v>
      </c>
    </row>
    <row r="44" spans="1:17" ht="93.75">
      <c r="A44" s="32" t="s">
        <v>200</v>
      </c>
      <c r="B44" s="9" t="s">
        <v>8</v>
      </c>
      <c r="C44" s="18"/>
      <c r="D44" s="18">
        <f>H18</f>
        <v>0</v>
      </c>
      <c r="E44" s="18">
        <f>H19</f>
        <v>0</v>
      </c>
      <c r="F44" s="18">
        <f>D44-E44</f>
        <v>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8.75">
      <c r="A45" s="3" t="s">
        <v>56</v>
      </c>
      <c r="B45" s="9" t="s">
        <v>115</v>
      </c>
      <c r="C45" s="9" t="s">
        <v>115</v>
      </c>
      <c r="D45" s="9" t="s">
        <v>115</v>
      </c>
      <c r="E45" s="9" t="s">
        <v>115</v>
      </c>
      <c r="F45" s="9" t="s">
        <v>115</v>
      </c>
      <c r="G45" s="9" t="s">
        <v>115</v>
      </c>
      <c r="H45" s="9" t="s">
        <v>115</v>
      </c>
      <c r="I45" s="9" t="s">
        <v>115</v>
      </c>
      <c r="J45" s="9" t="s">
        <v>115</v>
      </c>
      <c r="K45" s="9" t="s">
        <v>115</v>
      </c>
      <c r="L45" s="9" t="s">
        <v>115</v>
      </c>
      <c r="M45" s="9" t="s">
        <v>115</v>
      </c>
      <c r="N45" s="9" t="s">
        <v>115</v>
      </c>
      <c r="O45" s="9" t="s">
        <v>115</v>
      </c>
      <c r="P45" s="9" t="s">
        <v>115</v>
      </c>
      <c r="Q45" s="9" t="s">
        <v>115</v>
      </c>
    </row>
    <row r="46" spans="1:17" ht="93.75">
      <c r="A46" s="4" t="s">
        <v>90</v>
      </c>
      <c r="B46" s="9" t="s">
        <v>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12.5">
      <c r="A47" s="32" t="s">
        <v>202</v>
      </c>
      <c r="B47" s="9" t="s">
        <v>8</v>
      </c>
      <c r="C47" s="18"/>
      <c r="D47" s="18">
        <v>0</v>
      </c>
      <c r="E47" s="18">
        <v>0</v>
      </c>
      <c r="F47" s="18"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8.75">
      <c r="A48" s="3" t="s">
        <v>56</v>
      </c>
      <c r="B48" s="9" t="s">
        <v>115</v>
      </c>
      <c r="C48" s="9" t="s">
        <v>115</v>
      </c>
      <c r="D48" s="9" t="s">
        <v>115</v>
      </c>
      <c r="E48" s="9" t="s">
        <v>115</v>
      </c>
      <c r="F48" s="9" t="s">
        <v>115</v>
      </c>
      <c r="G48" s="9" t="s">
        <v>115</v>
      </c>
      <c r="H48" s="9" t="s">
        <v>115</v>
      </c>
      <c r="I48" s="9" t="s">
        <v>115</v>
      </c>
      <c r="J48" s="9" t="s">
        <v>115</v>
      </c>
      <c r="K48" s="9" t="s">
        <v>115</v>
      </c>
      <c r="L48" s="9" t="s">
        <v>115</v>
      </c>
      <c r="M48" s="9" t="s">
        <v>115</v>
      </c>
      <c r="N48" s="9" t="s">
        <v>115</v>
      </c>
      <c r="O48" s="9" t="s">
        <v>115</v>
      </c>
      <c r="P48" s="9" t="s">
        <v>115</v>
      </c>
      <c r="Q48" s="9" t="s">
        <v>115</v>
      </c>
    </row>
    <row r="49" spans="1:17" ht="75">
      <c r="A49" s="4" t="s">
        <v>90</v>
      </c>
      <c r="B49" s="9" t="s">
        <v>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ht="18.75">
      <c r="A50" s="17"/>
    </row>
    <row r="51" ht="18.75">
      <c r="A51" s="17"/>
    </row>
    <row r="52" ht="18.75">
      <c r="A52" s="17"/>
    </row>
    <row r="53" ht="18.75">
      <c r="A53" s="17"/>
    </row>
    <row r="54" spans="1:16" ht="26.25">
      <c r="A54" s="33" t="s">
        <v>0</v>
      </c>
      <c r="J54" s="34"/>
      <c r="K54" s="35"/>
      <c r="L54" s="35"/>
      <c r="M54" s="35"/>
      <c r="N54" s="34"/>
      <c r="O54" s="34"/>
      <c r="P54" s="34"/>
    </row>
    <row r="55" spans="1:16" ht="26.25">
      <c r="A55" s="33"/>
      <c r="J55" s="34"/>
      <c r="K55" s="36" t="s">
        <v>3</v>
      </c>
      <c r="L55" s="36"/>
      <c r="M55" s="36"/>
      <c r="N55" s="34"/>
      <c r="O55" s="36" t="s">
        <v>2</v>
      </c>
      <c r="P55" s="36"/>
    </row>
    <row r="56" spans="1:16" ht="26.25">
      <c r="A56" s="33" t="s">
        <v>1</v>
      </c>
      <c r="J56" s="34"/>
      <c r="K56" s="35"/>
      <c r="L56" s="35"/>
      <c r="M56" s="35"/>
      <c r="N56" s="34"/>
      <c r="O56" s="34"/>
      <c r="P56" s="34"/>
    </row>
    <row r="57" spans="10:16" ht="20.25">
      <c r="J57" s="34"/>
      <c r="K57" s="36" t="s">
        <v>3</v>
      </c>
      <c r="L57" s="36"/>
      <c r="M57" s="36"/>
      <c r="N57" s="34"/>
      <c r="O57" s="36" t="s">
        <v>2</v>
      </c>
      <c r="P57" s="36"/>
    </row>
    <row r="58" ht="20.25">
      <c r="N58" s="34"/>
    </row>
    <row r="59" ht="20.25">
      <c r="N59" s="34"/>
    </row>
    <row r="61" ht="18.75">
      <c r="A61" s="37"/>
    </row>
    <row r="62" ht="18.75">
      <c r="A62" s="37"/>
    </row>
    <row r="63" ht="18.75">
      <c r="A63" s="37"/>
    </row>
    <row r="64" ht="18.75">
      <c r="A64" s="37"/>
    </row>
    <row r="65" ht="18.75">
      <c r="A65" s="37"/>
    </row>
    <row r="66" ht="18.75">
      <c r="A66" s="37"/>
    </row>
    <row r="67" ht="18.75">
      <c r="A67" s="37"/>
    </row>
    <row r="68" ht="18.75">
      <c r="A68" s="37"/>
    </row>
    <row r="69" ht="18.75">
      <c r="A69" s="37"/>
    </row>
    <row r="70" ht="18.75">
      <c r="A70" s="37"/>
    </row>
    <row r="71" ht="18.75">
      <c r="A71" s="37"/>
    </row>
    <row r="72" ht="18.75">
      <c r="A72" s="37"/>
    </row>
    <row r="73" ht="18.75">
      <c r="A73" s="37"/>
    </row>
    <row r="74" ht="18.75">
      <c r="A74" s="37"/>
    </row>
    <row r="75" ht="18.75">
      <c r="A75" s="37"/>
    </row>
    <row r="76" ht="18.75">
      <c r="A76" s="37"/>
    </row>
  </sheetData>
  <sheetProtection/>
  <mergeCells count="20"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</mergeCells>
  <printOptions horizontalCentered="1"/>
  <pageMargins left="0.25" right="0.25" top="0.75" bottom="0.75" header="0.3" footer="0.3"/>
  <pageSetup firstPageNumber="6" useFirstPageNumber="1" fitToHeight="1" fitToWidth="1" horizontalDpi="600" verticalDpi="600" orientation="landscape" paperSize="8" scale="2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view="pageBreakPreview" zoomScale="70" zoomScaleNormal="40" zoomScaleSheetLayoutView="70" zoomScalePageLayoutView="0" workbookViewId="0" topLeftCell="A1">
      <selection activeCell="B46" sqref="B46"/>
    </sheetView>
  </sheetViews>
  <sheetFormatPr defaultColWidth="9.140625" defaultRowHeight="12.75"/>
  <cols>
    <col min="1" max="1" width="9.140625" style="14" customWidth="1"/>
    <col min="2" max="2" width="46.574218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5.00390625" style="14" customWidth="1"/>
    <col min="7" max="7" width="24.421875" style="14" customWidth="1"/>
    <col min="8" max="9" width="20.00390625" style="14" customWidth="1"/>
    <col min="10" max="10" width="22.8515625" style="14" customWidth="1"/>
    <col min="11" max="11" width="24.00390625" style="14" customWidth="1"/>
    <col min="12" max="12" width="20.00390625" style="14" customWidth="1"/>
    <col min="13" max="13" width="24.8515625" style="14" customWidth="1"/>
    <col min="14" max="16384" width="9.140625" style="14" customWidth="1"/>
  </cols>
  <sheetData>
    <row r="2" ht="20.25">
      <c r="M2" s="24" t="s">
        <v>183</v>
      </c>
    </row>
    <row r="4" spans="2:13" ht="92.25" customHeight="1">
      <c r="B4" s="38" t="s">
        <v>194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>
      <c r="B6" s="13" t="s">
        <v>4</v>
      </c>
      <c r="C6" s="86" t="s">
        <v>51</v>
      </c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2:13" ht="18.75">
      <c r="B7" s="13" t="s">
        <v>5</v>
      </c>
      <c r="C7" s="86" t="s">
        <v>18</v>
      </c>
      <c r="D7" s="86"/>
      <c r="E7" s="86"/>
      <c r="F7" s="86"/>
      <c r="G7" s="86"/>
      <c r="H7" s="86"/>
      <c r="I7" s="86"/>
      <c r="J7" s="86"/>
      <c r="K7" s="86"/>
      <c r="L7" s="86"/>
      <c r="M7" s="86"/>
    </row>
    <row r="8" ht="18.75">
      <c r="B8" s="13"/>
    </row>
    <row r="9" spans="2:13" ht="18.75">
      <c r="B9" s="13" t="s">
        <v>21</v>
      </c>
      <c r="G9" s="15"/>
      <c r="H9" s="15"/>
      <c r="I9" s="15"/>
      <c r="J9" s="15"/>
      <c r="K9" s="16"/>
      <c r="L9" s="16"/>
      <c r="M9" s="16"/>
    </row>
    <row r="10" spans="2:13" ht="18.75">
      <c r="B10" s="13" t="s">
        <v>22</v>
      </c>
      <c r="G10" s="15"/>
      <c r="H10" s="15"/>
      <c r="I10" s="15"/>
      <c r="J10" s="15"/>
      <c r="K10" s="16"/>
      <c r="L10" s="16"/>
      <c r="M10" s="16"/>
    </row>
    <row r="11" spans="2:13" ht="18.75">
      <c r="B11" s="13" t="s">
        <v>23</v>
      </c>
      <c r="G11" s="15"/>
      <c r="H11" s="15"/>
      <c r="I11" s="15"/>
      <c r="J11" s="15"/>
      <c r="K11" s="16"/>
      <c r="L11" s="16"/>
      <c r="M11" s="16"/>
    </row>
    <row r="12" spans="2:13" ht="18.75">
      <c r="B12" s="13" t="s">
        <v>24</v>
      </c>
      <c r="G12" s="15"/>
      <c r="H12" s="15"/>
      <c r="I12" s="15"/>
      <c r="J12" s="15"/>
      <c r="K12" s="16"/>
      <c r="L12" s="16"/>
      <c r="M12" s="16"/>
    </row>
    <row r="13" spans="7:13" ht="43.5" customHeight="1">
      <c r="G13" s="15"/>
      <c r="H13" s="15"/>
      <c r="I13" s="15"/>
      <c r="J13" s="15"/>
      <c r="K13" s="15"/>
      <c r="M13" s="27"/>
    </row>
    <row r="14" spans="2:13" ht="31.5" customHeight="1">
      <c r="B14" s="83" t="s">
        <v>6</v>
      </c>
      <c r="C14" s="83" t="s">
        <v>7</v>
      </c>
      <c r="D14" s="83" t="s">
        <v>19</v>
      </c>
      <c r="E14" s="83" t="s">
        <v>34</v>
      </c>
      <c r="F14" s="85" t="s">
        <v>196</v>
      </c>
      <c r="G14" s="85"/>
      <c r="H14" s="85"/>
      <c r="I14" s="83" t="s">
        <v>35</v>
      </c>
      <c r="J14" s="85" t="s">
        <v>195</v>
      </c>
      <c r="K14" s="85"/>
      <c r="L14" s="85"/>
      <c r="M14" s="83" t="s">
        <v>149</v>
      </c>
    </row>
    <row r="15" spans="2:13" ht="256.5" customHeight="1">
      <c r="B15" s="84"/>
      <c r="C15" s="84"/>
      <c r="D15" s="84"/>
      <c r="E15" s="84"/>
      <c r="F15" s="1" t="s">
        <v>28</v>
      </c>
      <c r="G15" s="1" t="s">
        <v>29</v>
      </c>
      <c r="H15" s="1" t="s">
        <v>30</v>
      </c>
      <c r="I15" s="84"/>
      <c r="J15" s="1" t="s">
        <v>28</v>
      </c>
      <c r="K15" s="1" t="s">
        <v>29</v>
      </c>
      <c r="L15" s="1" t="s">
        <v>30</v>
      </c>
      <c r="M15" s="84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8.75">
      <c r="B18" s="3" t="s">
        <v>198</v>
      </c>
      <c r="C18" s="3" t="s">
        <v>53</v>
      </c>
      <c r="D18" s="3" t="s">
        <v>53</v>
      </c>
      <c r="E18" s="9" t="s">
        <v>115</v>
      </c>
      <c r="F18" s="9" t="s">
        <v>115</v>
      </c>
      <c r="G18" s="9" t="s">
        <v>115</v>
      </c>
      <c r="H18" s="9" t="s">
        <v>115</v>
      </c>
      <c r="I18" s="9" t="s">
        <v>115</v>
      </c>
      <c r="J18" s="9" t="s">
        <v>115</v>
      </c>
      <c r="K18" s="9" t="s">
        <v>115</v>
      </c>
      <c r="L18" s="9" t="s">
        <v>115</v>
      </c>
      <c r="M18" s="9" t="s">
        <v>115</v>
      </c>
    </row>
    <row r="19" spans="2:13" ht="75">
      <c r="B19" s="4" t="s">
        <v>90</v>
      </c>
      <c r="C19" s="3" t="s">
        <v>8</v>
      </c>
      <c r="D19" s="3" t="s">
        <v>53</v>
      </c>
      <c r="E19" s="9" t="s">
        <v>115</v>
      </c>
      <c r="F19" s="9" t="s">
        <v>115</v>
      </c>
      <c r="G19" s="18"/>
      <c r="H19" s="9" t="s">
        <v>115</v>
      </c>
      <c r="I19" s="9" t="s">
        <v>115</v>
      </c>
      <c r="J19" s="9" t="s">
        <v>115</v>
      </c>
      <c r="K19" s="18"/>
      <c r="L19" s="9" t="s">
        <v>115</v>
      </c>
      <c r="M19" s="9"/>
    </row>
    <row r="20" spans="2:13" ht="40.5" customHeight="1">
      <c r="B20" s="2" t="s">
        <v>37</v>
      </c>
      <c r="C20" s="3" t="s">
        <v>8</v>
      </c>
      <c r="D20" s="3" t="s">
        <v>10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3" t="s">
        <v>198</v>
      </c>
      <c r="C21" s="3" t="s">
        <v>53</v>
      </c>
      <c r="D21" s="3" t="s">
        <v>53</v>
      </c>
      <c r="E21" s="9" t="s">
        <v>115</v>
      </c>
      <c r="F21" s="9" t="s">
        <v>115</v>
      </c>
      <c r="G21" s="9" t="s">
        <v>115</v>
      </c>
      <c r="H21" s="9" t="s">
        <v>115</v>
      </c>
      <c r="I21" s="9" t="s">
        <v>115</v>
      </c>
      <c r="J21" s="9" t="s">
        <v>115</v>
      </c>
      <c r="K21" s="9" t="s">
        <v>115</v>
      </c>
      <c r="L21" s="9" t="s">
        <v>115</v>
      </c>
      <c r="M21" s="9" t="s">
        <v>115</v>
      </c>
    </row>
    <row r="22" spans="2:13" ht="75">
      <c r="B22" s="4" t="s">
        <v>90</v>
      </c>
      <c r="C22" s="3" t="s">
        <v>8</v>
      </c>
      <c r="D22" s="3" t="s">
        <v>53</v>
      </c>
      <c r="E22" s="9" t="s">
        <v>115</v>
      </c>
      <c r="F22" s="9" t="s">
        <v>115</v>
      </c>
      <c r="G22" s="18"/>
      <c r="H22" s="9" t="s">
        <v>115</v>
      </c>
      <c r="I22" s="9" t="s">
        <v>115</v>
      </c>
      <c r="J22" s="9" t="s">
        <v>115</v>
      </c>
      <c r="K22" s="18"/>
      <c r="L22" s="9" t="s">
        <v>115</v>
      </c>
      <c r="M22" s="18"/>
    </row>
    <row r="23" spans="2:13" ht="18.75">
      <c r="B23" s="2" t="s">
        <v>38</v>
      </c>
      <c r="C23" s="3" t="s">
        <v>8</v>
      </c>
      <c r="D23" s="3" t="s">
        <v>11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" t="s">
        <v>39</v>
      </c>
      <c r="C24" s="3" t="s">
        <v>8</v>
      </c>
      <c r="D24" s="3" t="s">
        <v>12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" t="s">
        <v>40</v>
      </c>
      <c r="C25" s="3" t="s">
        <v>8</v>
      </c>
      <c r="D25" s="3" t="s">
        <v>13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" t="s">
        <v>41</v>
      </c>
      <c r="C26" s="3" t="s">
        <v>8</v>
      </c>
      <c r="D26" s="3" t="s">
        <v>14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" t="s">
        <v>187</v>
      </c>
      <c r="C27" s="3" t="s">
        <v>8</v>
      </c>
      <c r="D27" s="3" t="s">
        <v>15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18.75">
      <c r="B28" s="2" t="s">
        <v>42</v>
      </c>
      <c r="C28" s="3" t="s">
        <v>8</v>
      </c>
      <c r="D28" s="3" t="s">
        <v>16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" t="s">
        <v>178</v>
      </c>
      <c r="C29" s="3" t="s">
        <v>8</v>
      </c>
      <c r="D29" s="3" t="s">
        <v>114</v>
      </c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" t="s">
        <v>43</v>
      </c>
      <c r="C30" s="3" t="s">
        <v>8</v>
      </c>
      <c r="D30" s="3" t="s">
        <v>17</v>
      </c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" t="s">
        <v>179</v>
      </c>
      <c r="C31" s="3" t="s">
        <v>8</v>
      </c>
      <c r="D31" s="3" t="s">
        <v>46</v>
      </c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8.75">
      <c r="B32" s="2" t="s">
        <v>180</v>
      </c>
      <c r="C32" s="3" t="s">
        <v>8</v>
      </c>
      <c r="D32" s="3" t="s">
        <v>47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18.75">
      <c r="B33" s="2" t="s">
        <v>181</v>
      </c>
      <c r="C33" s="3" t="s">
        <v>8</v>
      </c>
      <c r="D33" s="3" t="s">
        <v>120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8" t="s">
        <v>188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37.5">
      <c r="B36" s="2" t="s">
        <v>45</v>
      </c>
      <c r="C36" s="3" t="s">
        <v>8</v>
      </c>
      <c r="D36" s="3" t="s">
        <v>49</v>
      </c>
      <c r="E36" s="18"/>
      <c r="F36" s="18"/>
      <c r="G36" s="18"/>
      <c r="H36" s="18"/>
      <c r="I36" s="18"/>
      <c r="J36" s="18"/>
      <c r="K36" s="18"/>
      <c r="L36" s="18"/>
      <c r="M36" s="18"/>
    </row>
    <row r="37" ht="18.75">
      <c r="B37" s="21" t="s">
        <v>32</v>
      </c>
    </row>
    <row r="38" spans="2:13" ht="43.5" customHeight="1">
      <c r="B38" s="86" t="s">
        <v>197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2:13" ht="47.25" customHeight="1">
      <c r="B39" s="86" t="s">
        <v>60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2:13" ht="75.75" customHeight="1">
      <c r="B40" s="90" t="s">
        <v>199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2" spans="2:13" ht="26.25">
      <c r="B42" s="33" t="s">
        <v>0</v>
      </c>
      <c r="I42" s="34"/>
      <c r="J42" s="35"/>
      <c r="K42" s="35"/>
      <c r="L42" s="34"/>
      <c r="M42" s="34"/>
    </row>
    <row r="43" spans="2:13" ht="26.25">
      <c r="B43" s="33"/>
      <c r="I43" s="34"/>
      <c r="J43" s="36" t="s">
        <v>3</v>
      </c>
      <c r="K43" s="36"/>
      <c r="L43" s="36" t="s">
        <v>2</v>
      </c>
      <c r="M43" s="36"/>
    </row>
    <row r="44" spans="2:13" ht="26.25">
      <c r="B44" s="33" t="s">
        <v>1</v>
      </c>
      <c r="I44" s="34"/>
      <c r="J44" s="35"/>
      <c r="K44" s="35"/>
      <c r="L44" s="34"/>
      <c r="M44" s="34"/>
    </row>
    <row r="45" spans="9:13" ht="20.25">
      <c r="I45" s="34"/>
      <c r="J45" s="36" t="s">
        <v>3</v>
      </c>
      <c r="K45" s="36"/>
      <c r="L45" s="36" t="s">
        <v>2</v>
      </c>
      <c r="M45" s="36"/>
    </row>
    <row r="49" ht="18.75">
      <c r="B49" s="37"/>
    </row>
    <row r="50" ht="18.75">
      <c r="B50" s="37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</sheetData>
  <sheetProtection/>
  <mergeCells count="13">
    <mergeCell ref="C14:C15"/>
    <mergeCell ref="D14:D15"/>
    <mergeCell ref="E14:E15"/>
    <mergeCell ref="B38:M38"/>
    <mergeCell ref="B39:M39"/>
    <mergeCell ref="B40:M40"/>
    <mergeCell ref="B14:B15"/>
    <mergeCell ref="C6:M6"/>
    <mergeCell ref="F14:H14"/>
    <mergeCell ref="C7:M7"/>
    <mergeCell ref="J14:L14"/>
    <mergeCell ref="M14:M15"/>
    <mergeCell ref="I14:I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2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6"/>
  <sheetViews>
    <sheetView showGridLines="0" view="pageBreakPreview" zoomScale="70" zoomScaleNormal="55" zoomScaleSheetLayoutView="70" zoomScalePageLayoutView="0" workbookViewId="0" topLeftCell="C1">
      <selection activeCell="C100" sqref="C100"/>
    </sheetView>
  </sheetViews>
  <sheetFormatPr defaultColWidth="9.140625" defaultRowHeight="12.75"/>
  <cols>
    <col min="1" max="1" width="9.140625" style="14" customWidth="1"/>
    <col min="2" max="2" width="67.140625" style="14" customWidth="1"/>
    <col min="3" max="3" width="14.8515625" style="14" customWidth="1"/>
    <col min="4" max="4" width="9.140625" style="14" customWidth="1"/>
    <col min="5" max="6" width="20.00390625" style="14" customWidth="1"/>
    <col min="7" max="7" width="31.00390625" style="14" customWidth="1"/>
    <col min="8" max="8" width="29.28125" style="14" customWidth="1"/>
    <col min="9" max="9" width="21.8515625" style="14" customWidth="1"/>
    <col min="10" max="12" width="20.00390625" style="14" customWidth="1"/>
    <col min="13" max="13" width="31.421875" style="14" customWidth="1"/>
    <col min="14" max="14" width="27.28125" style="14" customWidth="1"/>
    <col min="15" max="15" width="22.57421875" style="14" customWidth="1"/>
    <col min="16" max="17" width="20.00390625" style="14" customWidth="1"/>
    <col min="18" max="16384" width="9.140625" style="14" customWidth="1"/>
  </cols>
  <sheetData>
    <row r="2" ht="20.25">
      <c r="Q2" s="24" t="s">
        <v>203</v>
      </c>
    </row>
    <row r="4" spans="2:17" ht="25.5">
      <c r="B4" s="25" t="s">
        <v>155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2:17" ht="18.75">
      <c r="B6" s="13" t="s">
        <v>4</v>
      </c>
      <c r="C6" s="86" t="s">
        <v>52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2:17" ht="18.75">
      <c r="B7" s="13" t="s">
        <v>5</v>
      </c>
      <c r="C7" s="86" t="s">
        <v>18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ht="18.75">
      <c r="B8" s="13"/>
    </row>
    <row r="9" spans="2:17" ht="18.75">
      <c r="B9" s="13" t="s">
        <v>21</v>
      </c>
      <c r="I9" s="15"/>
      <c r="J9" s="15"/>
      <c r="K9" s="15"/>
      <c r="L9" s="15"/>
      <c r="M9" s="15"/>
      <c r="N9" s="15"/>
      <c r="O9" s="16"/>
      <c r="P9" s="16"/>
      <c r="Q9" s="16"/>
    </row>
    <row r="10" spans="2:17" ht="18.75">
      <c r="B10" s="13" t="s">
        <v>22</v>
      </c>
      <c r="I10" s="15"/>
      <c r="J10" s="15"/>
      <c r="K10" s="15"/>
      <c r="L10" s="15"/>
      <c r="M10" s="15"/>
      <c r="N10" s="15"/>
      <c r="O10" s="16"/>
      <c r="P10" s="16"/>
      <c r="Q10" s="16"/>
    </row>
    <row r="11" spans="2:17" ht="18.75">
      <c r="B11" s="13" t="s">
        <v>23</v>
      </c>
      <c r="I11" s="15"/>
      <c r="J11" s="15"/>
      <c r="K11" s="15"/>
      <c r="L11" s="15"/>
      <c r="M11" s="15"/>
      <c r="N11" s="15"/>
      <c r="O11" s="16"/>
      <c r="P11" s="16"/>
      <c r="Q11" s="16"/>
    </row>
    <row r="12" spans="2:17" ht="18.75">
      <c r="B12" s="13" t="s">
        <v>24</v>
      </c>
      <c r="I12" s="15"/>
      <c r="J12" s="15"/>
      <c r="K12" s="15"/>
      <c r="L12" s="15"/>
      <c r="M12" s="15"/>
      <c r="N12" s="15"/>
      <c r="O12" s="16"/>
      <c r="P12" s="16"/>
      <c r="Q12" s="16"/>
    </row>
    <row r="13" spans="9:17" ht="18.75">
      <c r="I13" s="15"/>
      <c r="J13" s="15"/>
      <c r="K13" s="15"/>
      <c r="L13" s="15"/>
      <c r="M13" s="15"/>
      <c r="N13" s="15"/>
      <c r="O13" s="15"/>
      <c r="Q13" s="27"/>
    </row>
    <row r="14" spans="9:17" ht="18.75">
      <c r="I14" s="15"/>
      <c r="J14" s="15"/>
      <c r="K14" s="15"/>
      <c r="L14" s="15"/>
      <c r="M14" s="15"/>
      <c r="N14" s="15"/>
      <c r="O14" s="15"/>
      <c r="Q14" s="27"/>
    </row>
    <row r="15" spans="2:17" ht="18.75">
      <c r="B15" s="83" t="s">
        <v>6</v>
      </c>
      <c r="C15" s="83" t="s">
        <v>7</v>
      </c>
      <c r="D15" s="83" t="s">
        <v>19</v>
      </c>
      <c r="E15" s="83" t="s">
        <v>34</v>
      </c>
      <c r="F15" s="85" t="s">
        <v>58</v>
      </c>
      <c r="G15" s="85"/>
      <c r="H15" s="85"/>
      <c r="I15" s="85"/>
      <c r="J15" s="85"/>
      <c r="K15" s="83" t="s">
        <v>35</v>
      </c>
      <c r="L15" s="85" t="s">
        <v>58</v>
      </c>
      <c r="M15" s="85"/>
      <c r="N15" s="85"/>
      <c r="O15" s="85"/>
      <c r="P15" s="85"/>
      <c r="Q15" s="83" t="s">
        <v>148</v>
      </c>
    </row>
    <row r="16" spans="2:17" ht="18.75">
      <c r="B16" s="87"/>
      <c r="C16" s="87"/>
      <c r="D16" s="87"/>
      <c r="E16" s="87"/>
      <c r="F16" s="83" t="s">
        <v>25</v>
      </c>
      <c r="G16" s="88" t="s">
        <v>169</v>
      </c>
      <c r="H16" s="89"/>
      <c r="I16" s="83" t="s">
        <v>27</v>
      </c>
      <c r="J16" s="83" t="s">
        <v>30</v>
      </c>
      <c r="K16" s="87"/>
      <c r="L16" s="83" t="s">
        <v>25</v>
      </c>
      <c r="M16" s="88" t="s">
        <v>169</v>
      </c>
      <c r="N16" s="89"/>
      <c r="O16" s="83" t="s">
        <v>27</v>
      </c>
      <c r="P16" s="83" t="s">
        <v>30</v>
      </c>
      <c r="Q16" s="87"/>
    </row>
    <row r="17" spans="2:17" ht="273" customHeight="1">
      <c r="B17" s="84"/>
      <c r="C17" s="84"/>
      <c r="D17" s="84"/>
      <c r="E17" s="84"/>
      <c r="F17" s="84"/>
      <c r="G17" s="1" t="s">
        <v>170</v>
      </c>
      <c r="H17" s="1" t="s">
        <v>172</v>
      </c>
      <c r="I17" s="84"/>
      <c r="J17" s="84"/>
      <c r="K17" s="84"/>
      <c r="L17" s="84"/>
      <c r="M17" s="1" t="s">
        <v>170</v>
      </c>
      <c r="N17" s="1" t="s">
        <v>172</v>
      </c>
      <c r="O17" s="84"/>
      <c r="P17" s="84"/>
      <c r="Q17" s="84"/>
    </row>
    <row r="18" spans="2:17" ht="18.75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  <c r="P18" s="11">
        <v>15</v>
      </c>
      <c r="Q18" s="11">
        <v>16</v>
      </c>
    </row>
    <row r="19" spans="2:17" ht="18.75">
      <c r="B19" s="40" t="s">
        <v>87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51"/>
    </row>
    <row r="20" spans="2:17" ht="56.25">
      <c r="B20" s="2" t="s">
        <v>134</v>
      </c>
      <c r="C20" s="7" t="s">
        <v>8</v>
      </c>
      <c r="D20" s="3" t="s">
        <v>17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37.5">
      <c r="B21" s="43" t="s">
        <v>163</v>
      </c>
      <c r="C21" s="7" t="s">
        <v>8</v>
      </c>
      <c r="D21" s="3" t="s">
        <v>46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18.75">
      <c r="B22" s="20" t="s">
        <v>165</v>
      </c>
      <c r="C22" s="7" t="s">
        <v>8</v>
      </c>
      <c r="D22" s="3" t="s">
        <v>117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83.25" customHeight="1">
      <c r="B23" s="5" t="s">
        <v>245</v>
      </c>
      <c r="C23" s="7" t="s">
        <v>8</v>
      </c>
      <c r="D23" s="3" t="s">
        <v>118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ht="39" customHeight="1">
      <c r="B24" s="5" t="s">
        <v>69</v>
      </c>
      <c r="C24" s="7" t="s">
        <v>8</v>
      </c>
      <c r="D24" s="3" t="s">
        <v>119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8.75">
      <c r="B25" s="20" t="s">
        <v>94</v>
      </c>
      <c r="C25" s="7" t="s">
        <v>8</v>
      </c>
      <c r="D25" s="3" t="s">
        <v>162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8.75">
      <c r="B26" s="43" t="s">
        <v>95</v>
      </c>
      <c r="C26" s="7" t="s">
        <v>8</v>
      </c>
      <c r="D26" s="3" t="s">
        <v>47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ht="56.25">
      <c r="B27" s="44" t="s">
        <v>132</v>
      </c>
      <c r="C27" s="7" t="s">
        <v>8</v>
      </c>
      <c r="D27" s="3" t="s">
        <v>120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ht="18.75">
      <c r="B28" s="20" t="s">
        <v>96</v>
      </c>
      <c r="C28" s="7" t="s">
        <v>8</v>
      </c>
      <c r="D28" s="3" t="s">
        <v>121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18.75">
      <c r="B29" s="23" t="s">
        <v>241</v>
      </c>
      <c r="C29" s="7" t="s">
        <v>8</v>
      </c>
      <c r="D29" s="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8.75">
      <c r="B30" s="23" t="s">
        <v>242</v>
      </c>
      <c r="C30" s="7" t="s">
        <v>8</v>
      </c>
      <c r="D30" s="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ht="18.75">
      <c r="B31" s="23" t="s">
        <v>244</v>
      </c>
      <c r="C31" s="7" t="s">
        <v>8</v>
      </c>
      <c r="D31" s="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ht="56.25">
      <c r="B32" s="6" t="s">
        <v>220</v>
      </c>
      <c r="C32" s="3" t="s">
        <v>159</v>
      </c>
      <c r="D32" s="3" t="s">
        <v>53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ht="18.75">
      <c r="B33" s="23" t="s">
        <v>241</v>
      </c>
      <c r="C33" s="3" t="s">
        <v>159</v>
      </c>
      <c r="D33" s="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ht="18.75">
      <c r="B34" s="23" t="s">
        <v>242</v>
      </c>
      <c r="C34" s="3" t="s">
        <v>159</v>
      </c>
      <c r="D34" s="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8.75">
      <c r="B35" s="23" t="s">
        <v>244</v>
      </c>
      <c r="C35" s="3" t="s">
        <v>159</v>
      </c>
      <c r="D35" s="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ht="115.5" customHeight="1">
      <c r="B36" s="20" t="s">
        <v>67</v>
      </c>
      <c r="C36" s="7" t="s">
        <v>8</v>
      </c>
      <c r="D36" s="3" t="s">
        <v>122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ht="37.5">
      <c r="B37" s="43" t="s">
        <v>233</v>
      </c>
      <c r="C37" s="7" t="s">
        <v>8</v>
      </c>
      <c r="D37" s="3" t="s">
        <v>48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ht="18.75">
      <c r="B38" s="20" t="s">
        <v>97</v>
      </c>
      <c r="C38" s="7" t="s">
        <v>8</v>
      </c>
      <c r="D38" s="3" t="s">
        <v>123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ht="18.75">
      <c r="B39" s="20" t="s">
        <v>98</v>
      </c>
      <c r="C39" s="7" t="s">
        <v>8</v>
      </c>
      <c r="D39" s="3" t="s">
        <v>124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ht="18.75">
      <c r="B40" s="20" t="s">
        <v>99</v>
      </c>
      <c r="C40" s="7" t="s">
        <v>8</v>
      </c>
      <c r="D40" s="3" t="s">
        <v>125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37.5">
      <c r="B41" s="45" t="s">
        <v>175</v>
      </c>
      <c r="C41" s="7" t="s">
        <v>8</v>
      </c>
      <c r="D41" s="3" t="s">
        <v>126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8.75">
      <c r="B42" s="20" t="s">
        <v>100</v>
      </c>
      <c r="C42" s="7" t="s">
        <v>8</v>
      </c>
      <c r="D42" s="3" t="s">
        <v>232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37.5">
      <c r="B43" s="43" t="s">
        <v>81</v>
      </c>
      <c r="C43" s="7" t="s">
        <v>8</v>
      </c>
      <c r="D43" s="3" t="s">
        <v>49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8.75">
      <c r="B44" s="43" t="s">
        <v>164</v>
      </c>
      <c r="C44" s="7" t="s">
        <v>8</v>
      </c>
      <c r="D44" s="3" t="s">
        <v>77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32.25" customHeight="1">
      <c r="B45" s="2" t="s">
        <v>243</v>
      </c>
      <c r="C45" s="7" t="s">
        <v>8</v>
      </c>
      <c r="D45" s="3" t="s">
        <v>82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8.75">
      <c r="B46" s="20" t="s">
        <v>219</v>
      </c>
      <c r="C46" s="7" t="s">
        <v>8</v>
      </c>
      <c r="D46" s="3" t="s">
        <v>83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8.75">
      <c r="B47" s="2" t="s">
        <v>101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8.75">
      <c r="B48" s="2" t="s">
        <v>102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37.5">
      <c r="B49" s="2" t="s">
        <v>135</v>
      </c>
      <c r="C49" s="7" t="s">
        <v>8</v>
      </c>
      <c r="D49" s="46">
        <v>500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8.75" customHeight="1">
      <c r="B50" s="45" t="s">
        <v>103</v>
      </c>
      <c r="C50" s="7" t="s">
        <v>8</v>
      </c>
      <c r="D50" s="39">
        <v>510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8.75">
      <c r="B51" s="20" t="s">
        <v>73</v>
      </c>
      <c r="C51" s="7" t="s">
        <v>8</v>
      </c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8.75">
      <c r="B52" s="20" t="s">
        <v>104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8.75">
      <c r="B53" s="20" t="s">
        <v>105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8.75">
      <c r="B54" s="20" t="s">
        <v>107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8.75">
      <c r="B55" s="40" t="s">
        <v>216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51"/>
    </row>
    <row r="56" spans="2:17" ht="18.75">
      <c r="B56" s="42" t="s">
        <v>217</v>
      </c>
      <c r="C56" s="7" t="s">
        <v>8</v>
      </c>
      <c r="D56" s="46">
        <v>600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8.75">
      <c r="B57" s="42" t="s">
        <v>218</v>
      </c>
      <c r="C57" s="7" t="s">
        <v>8</v>
      </c>
      <c r="D57" s="46">
        <v>700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81.75" customHeight="1">
      <c r="B58" s="42" t="s">
        <v>250</v>
      </c>
      <c r="C58" s="7" t="s">
        <v>8</v>
      </c>
      <c r="D58" s="39">
        <v>800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42" customHeight="1">
      <c r="B59" s="53" t="s">
        <v>255</v>
      </c>
      <c r="C59" s="7" t="s">
        <v>8</v>
      </c>
      <c r="D59" s="39">
        <v>900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8.75">
      <c r="B60" s="20" t="s">
        <v>251</v>
      </c>
      <c r="C60" s="7" t="s">
        <v>8</v>
      </c>
      <c r="D60" s="4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39" customHeight="1">
      <c r="B61" s="45" t="s">
        <v>252</v>
      </c>
      <c r="C61" s="7" t="s">
        <v>8</v>
      </c>
      <c r="D61" s="4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37.5">
      <c r="B62" s="20" t="s">
        <v>256</v>
      </c>
      <c r="C62" s="7" t="s">
        <v>8</v>
      </c>
      <c r="D62" s="46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8.75">
      <c r="B63" s="20" t="s">
        <v>253</v>
      </c>
      <c r="C63" s="7" t="s">
        <v>8</v>
      </c>
      <c r="D63" s="46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8.75">
      <c r="B64" s="40" t="s">
        <v>221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51"/>
    </row>
    <row r="65" spans="2:17" ht="93.75">
      <c r="B65" s="2" t="s">
        <v>54</v>
      </c>
      <c r="C65" s="3" t="s">
        <v>8</v>
      </c>
      <c r="D65" s="3" t="s">
        <v>168</v>
      </c>
      <c r="E65" s="18"/>
      <c r="F65" s="18"/>
      <c r="G65" s="18"/>
      <c r="H65" s="18"/>
      <c r="I65" s="9" t="s">
        <v>115</v>
      </c>
      <c r="J65" s="9" t="s">
        <v>115</v>
      </c>
      <c r="K65" s="18"/>
      <c r="L65" s="18"/>
      <c r="M65" s="18"/>
      <c r="N65" s="18"/>
      <c r="O65" s="9" t="s">
        <v>115</v>
      </c>
      <c r="P65" s="9" t="s">
        <v>115</v>
      </c>
      <c r="Q65" s="9" t="s">
        <v>115</v>
      </c>
    </row>
    <row r="66" spans="2:17" ht="18.75">
      <c r="B66" s="3" t="s">
        <v>56</v>
      </c>
      <c r="C66" s="3" t="s">
        <v>53</v>
      </c>
      <c r="D66" s="3" t="s">
        <v>53</v>
      </c>
      <c r="E66" s="9" t="s">
        <v>115</v>
      </c>
      <c r="F66" s="9" t="s">
        <v>115</v>
      </c>
      <c r="G66" s="9" t="s">
        <v>115</v>
      </c>
      <c r="H66" s="9" t="s">
        <v>115</v>
      </c>
      <c r="I66" s="9" t="s">
        <v>115</v>
      </c>
      <c r="J66" s="9" t="s">
        <v>115</v>
      </c>
      <c r="K66" s="9" t="s">
        <v>115</v>
      </c>
      <c r="L66" s="9" t="s">
        <v>115</v>
      </c>
      <c r="M66" s="9" t="s">
        <v>115</v>
      </c>
      <c r="N66" s="9" t="s">
        <v>115</v>
      </c>
      <c r="O66" s="9" t="s">
        <v>115</v>
      </c>
      <c r="P66" s="9" t="s">
        <v>115</v>
      </c>
      <c r="Q66" s="9" t="s">
        <v>115</v>
      </c>
    </row>
    <row r="67" spans="2:17" ht="56.25">
      <c r="B67" s="4" t="s">
        <v>90</v>
      </c>
      <c r="C67" s="3" t="s">
        <v>8</v>
      </c>
      <c r="D67" s="3" t="s">
        <v>53</v>
      </c>
      <c r="E67" s="18"/>
      <c r="F67" s="18"/>
      <c r="G67" s="18"/>
      <c r="H67" s="18"/>
      <c r="I67" s="9" t="s">
        <v>115</v>
      </c>
      <c r="J67" s="9" t="s">
        <v>115</v>
      </c>
      <c r="K67" s="18"/>
      <c r="L67" s="18"/>
      <c r="M67" s="18"/>
      <c r="N67" s="18"/>
      <c r="O67" s="9" t="s">
        <v>115</v>
      </c>
      <c r="P67" s="9" t="s">
        <v>115</v>
      </c>
      <c r="Q67" s="9" t="s">
        <v>115</v>
      </c>
    </row>
    <row r="68" spans="2:17" ht="18.75">
      <c r="B68" s="2"/>
      <c r="C68" s="3" t="s">
        <v>8</v>
      </c>
      <c r="D68" s="3" t="s">
        <v>53</v>
      </c>
      <c r="E68" s="18"/>
      <c r="F68" s="18"/>
      <c r="G68" s="18"/>
      <c r="H68" s="18"/>
      <c r="I68" s="9" t="s">
        <v>115</v>
      </c>
      <c r="J68" s="9" t="s">
        <v>115</v>
      </c>
      <c r="K68" s="18"/>
      <c r="L68" s="18"/>
      <c r="M68" s="18"/>
      <c r="N68" s="18"/>
      <c r="O68" s="9" t="s">
        <v>115</v>
      </c>
      <c r="P68" s="9" t="s">
        <v>115</v>
      </c>
      <c r="Q68" s="9" t="s">
        <v>115</v>
      </c>
    </row>
    <row r="69" spans="2:17" ht="18.75">
      <c r="B69" s="2"/>
      <c r="C69" s="3" t="s">
        <v>8</v>
      </c>
      <c r="D69" s="3" t="s">
        <v>53</v>
      </c>
      <c r="E69" s="18"/>
      <c r="F69" s="18"/>
      <c r="G69" s="18"/>
      <c r="H69" s="18"/>
      <c r="I69" s="9" t="s">
        <v>115</v>
      </c>
      <c r="J69" s="9" t="s">
        <v>115</v>
      </c>
      <c r="K69" s="18"/>
      <c r="L69" s="18"/>
      <c r="M69" s="18"/>
      <c r="N69" s="18"/>
      <c r="O69" s="9" t="s">
        <v>115</v>
      </c>
      <c r="P69" s="9" t="s">
        <v>115</v>
      </c>
      <c r="Q69" s="9" t="s">
        <v>115</v>
      </c>
    </row>
    <row r="70" spans="2:17" ht="75">
      <c r="B70" s="2" t="s">
        <v>55</v>
      </c>
      <c r="C70" s="3" t="s">
        <v>8</v>
      </c>
      <c r="D70" s="3" t="s">
        <v>234</v>
      </c>
      <c r="E70" s="18"/>
      <c r="F70" s="18"/>
      <c r="G70" s="18"/>
      <c r="H70" s="18"/>
      <c r="I70" s="9" t="s">
        <v>115</v>
      </c>
      <c r="J70" s="9" t="s">
        <v>115</v>
      </c>
      <c r="K70" s="18"/>
      <c r="L70" s="18"/>
      <c r="M70" s="18"/>
      <c r="N70" s="18"/>
      <c r="O70" s="9" t="s">
        <v>115</v>
      </c>
      <c r="P70" s="9" t="s">
        <v>115</v>
      </c>
      <c r="Q70" s="9" t="s">
        <v>115</v>
      </c>
    </row>
    <row r="71" spans="2:17" ht="18.75">
      <c r="B71" s="3" t="s">
        <v>56</v>
      </c>
      <c r="C71" s="3" t="s">
        <v>53</v>
      </c>
      <c r="D71" s="3" t="s">
        <v>53</v>
      </c>
      <c r="E71" s="9" t="s">
        <v>115</v>
      </c>
      <c r="F71" s="9" t="s">
        <v>115</v>
      </c>
      <c r="G71" s="9" t="s">
        <v>115</v>
      </c>
      <c r="H71" s="9" t="s">
        <v>115</v>
      </c>
      <c r="I71" s="9" t="s">
        <v>115</v>
      </c>
      <c r="J71" s="9" t="s">
        <v>115</v>
      </c>
      <c r="K71" s="9" t="s">
        <v>115</v>
      </c>
      <c r="L71" s="9" t="s">
        <v>115</v>
      </c>
      <c r="M71" s="9" t="s">
        <v>115</v>
      </c>
      <c r="N71" s="9" t="s">
        <v>115</v>
      </c>
      <c r="O71" s="9" t="s">
        <v>115</v>
      </c>
      <c r="P71" s="9" t="s">
        <v>115</v>
      </c>
      <c r="Q71" s="9" t="s">
        <v>115</v>
      </c>
    </row>
    <row r="72" spans="2:17" ht="56.25">
      <c r="B72" s="4" t="s">
        <v>90</v>
      </c>
      <c r="C72" s="3" t="s">
        <v>8</v>
      </c>
      <c r="D72" s="3" t="s">
        <v>53</v>
      </c>
      <c r="E72" s="18"/>
      <c r="F72" s="18"/>
      <c r="G72" s="18"/>
      <c r="H72" s="18"/>
      <c r="I72" s="9" t="s">
        <v>115</v>
      </c>
      <c r="J72" s="9" t="s">
        <v>115</v>
      </c>
      <c r="K72" s="18"/>
      <c r="L72" s="18"/>
      <c r="M72" s="18"/>
      <c r="N72" s="18"/>
      <c r="O72" s="9" t="s">
        <v>115</v>
      </c>
      <c r="P72" s="9" t="s">
        <v>115</v>
      </c>
      <c r="Q72" s="9" t="s">
        <v>115</v>
      </c>
    </row>
    <row r="73" spans="2:17" ht="18.75">
      <c r="B73" s="2"/>
      <c r="C73" s="3" t="s">
        <v>8</v>
      </c>
      <c r="D73" s="3" t="s">
        <v>53</v>
      </c>
      <c r="E73" s="18"/>
      <c r="F73" s="18"/>
      <c r="G73" s="18"/>
      <c r="H73" s="18"/>
      <c r="I73" s="9" t="s">
        <v>115</v>
      </c>
      <c r="J73" s="9" t="s">
        <v>115</v>
      </c>
      <c r="K73" s="18"/>
      <c r="L73" s="18"/>
      <c r="M73" s="18"/>
      <c r="N73" s="18"/>
      <c r="O73" s="9" t="s">
        <v>115</v>
      </c>
      <c r="P73" s="9" t="s">
        <v>115</v>
      </c>
      <c r="Q73" s="9" t="s">
        <v>115</v>
      </c>
    </row>
    <row r="74" spans="2:17" ht="18.75">
      <c r="B74" s="2"/>
      <c r="C74" s="3" t="s">
        <v>8</v>
      </c>
      <c r="D74" s="3" t="s">
        <v>53</v>
      </c>
      <c r="E74" s="18"/>
      <c r="F74" s="18"/>
      <c r="G74" s="18"/>
      <c r="H74" s="18"/>
      <c r="I74" s="9" t="s">
        <v>115</v>
      </c>
      <c r="J74" s="9" t="s">
        <v>115</v>
      </c>
      <c r="K74" s="18"/>
      <c r="L74" s="18"/>
      <c r="M74" s="18"/>
      <c r="N74" s="18"/>
      <c r="O74" s="9" t="s">
        <v>115</v>
      </c>
      <c r="P74" s="9" t="s">
        <v>115</v>
      </c>
      <c r="Q74" s="9" t="s">
        <v>115</v>
      </c>
    </row>
    <row r="76" ht="18.75">
      <c r="B76" s="21" t="s">
        <v>32</v>
      </c>
    </row>
    <row r="77" spans="2:17" ht="18.75">
      <c r="B77" s="86" t="s">
        <v>173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 ht="18.75">
      <c r="B78" s="86" t="s">
        <v>174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 ht="18.75">
      <c r="B79" s="17" t="s">
        <v>171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8.75">
      <c r="B80" s="17" t="s">
        <v>223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ht="18.75">
      <c r="B81" s="21" t="s">
        <v>222</v>
      </c>
    </row>
    <row r="82" spans="2:17" ht="18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7" t="s">
        <v>204</v>
      </c>
    </row>
    <row r="83" spans="2:17" ht="30.75" customHeight="1">
      <c r="B83" s="47" t="s">
        <v>177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2:17" ht="18.75" customHeight="1">
      <c r="B84" s="85" t="s">
        <v>6</v>
      </c>
      <c r="C84" s="85" t="s">
        <v>7</v>
      </c>
      <c r="D84" s="85" t="s">
        <v>19</v>
      </c>
      <c r="E84" s="85" t="s">
        <v>154</v>
      </c>
      <c r="F84" s="85" t="s">
        <v>58</v>
      </c>
      <c r="G84" s="85"/>
      <c r="H84" s="85"/>
      <c r="I84" s="85"/>
      <c r="J84" s="85"/>
      <c r="K84" s="85" t="s">
        <v>158</v>
      </c>
      <c r="L84" s="85" t="s">
        <v>58</v>
      </c>
      <c r="M84" s="85"/>
      <c r="N84" s="85"/>
      <c r="O84" s="85"/>
      <c r="P84" s="85"/>
      <c r="Q84" s="85" t="s">
        <v>148</v>
      </c>
    </row>
    <row r="85" spans="2:17" ht="18.75" customHeight="1">
      <c r="B85" s="85"/>
      <c r="C85" s="85"/>
      <c r="D85" s="85"/>
      <c r="E85" s="85"/>
      <c r="F85" s="83" t="s">
        <v>25</v>
      </c>
      <c r="G85" s="85" t="s">
        <v>169</v>
      </c>
      <c r="H85" s="85"/>
      <c r="I85" s="83" t="s">
        <v>27</v>
      </c>
      <c r="J85" s="83" t="s">
        <v>30</v>
      </c>
      <c r="K85" s="85"/>
      <c r="L85" s="83" t="s">
        <v>25</v>
      </c>
      <c r="M85" s="85" t="s">
        <v>169</v>
      </c>
      <c r="N85" s="85"/>
      <c r="O85" s="83" t="s">
        <v>27</v>
      </c>
      <c r="P85" s="83" t="s">
        <v>30</v>
      </c>
      <c r="Q85" s="85"/>
    </row>
    <row r="86" spans="2:17" ht="271.5" customHeight="1">
      <c r="B86" s="85"/>
      <c r="C86" s="85"/>
      <c r="D86" s="85"/>
      <c r="E86" s="85"/>
      <c r="F86" s="84"/>
      <c r="G86" s="1" t="s">
        <v>170</v>
      </c>
      <c r="H86" s="1" t="s">
        <v>172</v>
      </c>
      <c r="I86" s="84"/>
      <c r="J86" s="84"/>
      <c r="K86" s="85"/>
      <c r="L86" s="84"/>
      <c r="M86" s="1" t="s">
        <v>170</v>
      </c>
      <c r="N86" s="1" t="s">
        <v>172</v>
      </c>
      <c r="O86" s="84"/>
      <c r="P86" s="84"/>
      <c r="Q86" s="85"/>
    </row>
    <row r="87" spans="2:17" ht="18.75">
      <c r="B87" s="52">
        <v>1</v>
      </c>
      <c r="C87" s="52">
        <v>2</v>
      </c>
      <c r="D87" s="52">
        <v>3</v>
      </c>
      <c r="E87" s="52">
        <v>4</v>
      </c>
      <c r="F87" s="52">
        <v>5</v>
      </c>
      <c r="G87" s="52">
        <v>6</v>
      </c>
      <c r="H87" s="52">
        <v>7</v>
      </c>
      <c r="I87" s="52">
        <v>8</v>
      </c>
      <c r="J87" s="52">
        <v>9</v>
      </c>
      <c r="K87" s="52">
        <v>10</v>
      </c>
      <c r="L87" s="52">
        <v>11</v>
      </c>
      <c r="M87" s="52">
        <v>12</v>
      </c>
      <c r="N87" s="52">
        <v>13</v>
      </c>
      <c r="O87" s="52">
        <v>14</v>
      </c>
      <c r="P87" s="52">
        <v>15</v>
      </c>
      <c r="Q87" s="52">
        <v>16</v>
      </c>
    </row>
    <row r="88" spans="2:17" ht="18.75">
      <c r="B88" s="22" t="s">
        <v>112</v>
      </c>
      <c r="C88" s="3" t="s">
        <v>8</v>
      </c>
      <c r="D88" s="3" t="s">
        <v>235</v>
      </c>
      <c r="E88" s="3"/>
      <c r="F88" s="3" t="s">
        <v>115</v>
      </c>
      <c r="G88" s="3" t="s">
        <v>115</v>
      </c>
      <c r="H88" s="3" t="s">
        <v>115</v>
      </c>
      <c r="I88" s="3" t="s">
        <v>115</v>
      </c>
      <c r="J88" s="3" t="s">
        <v>115</v>
      </c>
      <c r="K88" s="3"/>
      <c r="L88" s="3" t="s">
        <v>115</v>
      </c>
      <c r="M88" s="3" t="s">
        <v>115</v>
      </c>
      <c r="N88" s="3" t="s">
        <v>115</v>
      </c>
      <c r="O88" s="3" t="s">
        <v>115</v>
      </c>
      <c r="P88" s="3" t="s">
        <v>115</v>
      </c>
      <c r="Q88" s="8"/>
    </row>
    <row r="89" spans="2:17" ht="18.75">
      <c r="B89" s="9" t="s">
        <v>166</v>
      </c>
      <c r="C89" s="3" t="s">
        <v>8</v>
      </c>
      <c r="D89" s="3" t="s">
        <v>53</v>
      </c>
      <c r="E89" s="3" t="s">
        <v>115</v>
      </c>
      <c r="F89" s="3"/>
      <c r="G89" s="3"/>
      <c r="H89" s="3"/>
      <c r="I89" s="3"/>
      <c r="J89" s="3" t="s">
        <v>115</v>
      </c>
      <c r="K89" s="3" t="s">
        <v>115</v>
      </c>
      <c r="L89" s="8"/>
      <c r="M89" s="8"/>
      <c r="N89" s="8"/>
      <c r="O89" s="8"/>
      <c r="P89" s="3" t="s">
        <v>115</v>
      </c>
      <c r="Q89" s="8"/>
    </row>
    <row r="90" spans="2:17" ht="56.25">
      <c r="B90" s="2" t="s">
        <v>150</v>
      </c>
      <c r="C90" s="3" t="s">
        <v>8</v>
      </c>
      <c r="D90" s="3" t="s">
        <v>236</v>
      </c>
      <c r="E90" s="9" t="s">
        <v>115</v>
      </c>
      <c r="F90" s="9"/>
      <c r="G90" s="9"/>
      <c r="H90" s="9"/>
      <c r="I90" s="9"/>
      <c r="J90" s="9" t="s">
        <v>115</v>
      </c>
      <c r="K90" s="3" t="s">
        <v>115</v>
      </c>
      <c r="L90" s="3"/>
      <c r="M90" s="3"/>
      <c r="N90" s="3"/>
      <c r="O90" s="3"/>
      <c r="P90" s="3" t="s">
        <v>115</v>
      </c>
      <c r="Q90" s="3"/>
    </row>
    <row r="91" spans="2:17" ht="56.25">
      <c r="B91" s="2" t="s">
        <v>151</v>
      </c>
      <c r="C91" s="3" t="s">
        <v>8</v>
      </c>
      <c r="D91" s="3" t="s">
        <v>237</v>
      </c>
      <c r="E91" s="9" t="s">
        <v>115</v>
      </c>
      <c r="F91" s="9"/>
      <c r="G91" s="9"/>
      <c r="H91" s="9"/>
      <c r="I91" s="9"/>
      <c r="J91" s="9" t="s">
        <v>115</v>
      </c>
      <c r="K91" s="3" t="s">
        <v>115</v>
      </c>
      <c r="L91" s="3"/>
      <c r="M91" s="3"/>
      <c r="N91" s="3"/>
      <c r="O91" s="3"/>
      <c r="P91" s="3" t="s">
        <v>115</v>
      </c>
      <c r="Q91" s="3"/>
    </row>
    <row r="92" spans="2:17" ht="18.75">
      <c r="B92" s="22" t="s">
        <v>109</v>
      </c>
      <c r="C92" s="3" t="s">
        <v>8</v>
      </c>
      <c r="D92" s="3" t="s">
        <v>257</v>
      </c>
      <c r="E92" s="9"/>
      <c r="F92" s="9"/>
      <c r="G92" s="9"/>
      <c r="H92" s="9"/>
      <c r="I92" s="9"/>
      <c r="J92" s="9"/>
      <c r="K92" s="3"/>
      <c r="L92" s="3"/>
      <c r="M92" s="3"/>
      <c r="N92" s="3"/>
      <c r="O92" s="3"/>
      <c r="P92" s="3"/>
      <c r="Q92" s="3"/>
    </row>
    <row r="93" spans="2:17" ht="18.75">
      <c r="B93" s="22" t="s">
        <v>111</v>
      </c>
      <c r="C93" s="3" t="s">
        <v>8</v>
      </c>
      <c r="D93" s="3" t="s">
        <v>258</v>
      </c>
      <c r="E93" s="9"/>
      <c r="F93" s="9"/>
      <c r="G93" s="9"/>
      <c r="H93" s="9"/>
      <c r="I93" s="9"/>
      <c r="J93" s="9"/>
      <c r="K93" s="3"/>
      <c r="L93" s="3"/>
      <c r="M93" s="3"/>
      <c r="N93" s="3"/>
      <c r="O93" s="3"/>
      <c r="P93" s="3"/>
      <c r="Q93" s="3"/>
    </row>
    <row r="94" ht="18.75">
      <c r="B94" s="21" t="s">
        <v>32</v>
      </c>
    </row>
    <row r="95" spans="2:17" ht="18.75">
      <c r="B95" s="86" t="s">
        <v>173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 ht="18.75">
      <c r="B96" s="86" t="s">
        <v>174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 ht="18.75">
      <c r="B97" s="17" t="s">
        <v>171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ht="18.75">
      <c r="B98" s="21"/>
    </row>
    <row r="99" spans="2:17" ht="26.25">
      <c r="B99" s="33" t="s">
        <v>0</v>
      </c>
      <c r="K99" s="35"/>
      <c r="L99" s="35"/>
      <c r="M99" s="35"/>
      <c r="N99" s="35"/>
      <c r="O99" s="35"/>
      <c r="P99" s="34"/>
      <c r="Q99" s="34"/>
    </row>
    <row r="100" spans="2:17" ht="26.25">
      <c r="B100" s="33"/>
      <c r="K100" s="36" t="s">
        <v>3</v>
      </c>
      <c r="L100" s="36"/>
      <c r="M100" s="36"/>
      <c r="N100" s="36"/>
      <c r="O100" s="36"/>
      <c r="P100" s="36" t="s">
        <v>2</v>
      </c>
      <c r="Q100" s="36"/>
    </row>
    <row r="101" spans="2:17" ht="26.25">
      <c r="B101" s="33" t="s">
        <v>1</v>
      </c>
      <c r="K101" s="35"/>
      <c r="L101" s="35"/>
      <c r="M101" s="35"/>
      <c r="N101" s="35"/>
      <c r="O101" s="35"/>
      <c r="P101" s="34"/>
      <c r="Q101" s="34"/>
    </row>
    <row r="102" spans="11:17" ht="20.25">
      <c r="K102" s="36" t="s">
        <v>3</v>
      </c>
      <c r="L102" s="36"/>
      <c r="M102" s="36"/>
      <c r="N102" s="36"/>
      <c r="O102" s="36"/>
      <c r="P102" s="36" t="s">
        <v>2</v>
      </c>
      <c r="Q102" s="36"/>
    </row>
    <row r="106" ht="18.75">
      <c r="B106" s="37"/>
    </row>
  </sheetData>
  <sheetProtection/>
  <mergeCells count="38">
    <mergeCell ref="O16:O17"/>
    <mergeCell ref="P16:P17"/>
    <mergeCell ref="L16:L17"/>
    <mergeCell ref="M16:N16"/>
    <mergeCell ref="F16:F17"/>
    <mergeCell ref="I16:I17"/>
    <mergeCell ref="G16:H16"/>
    <mergeCell ref="J16:J17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showGridLines="0" view="pageBreakPreview" zoomScale="70" zoomScaleNormal="50" zoomScaleSheetLayoutView="70" zoomScalePageLayoutView="0" workbookViewId="0" topLeftCell="C1">
      <selection activeCell="B52" sqref="B52"/>
    </sheetView>
  </sheetViews>
  <sheetFormatPr defaultColWidth="9.140625" defaultRowHeight="12.75"/>
  <cols>
    <col min="1" max="1" width="9.140625" style="14" customWidth="1"/>
    <col min="2" max="2" width="68.71093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4.28125" style="14" customWidth="1"/>
    <col min="7" max="7" width="22.00390625" style="14" customWidth="1"/>
    <col min="8" max="9" width="20.00390625" style="14" customWidth="1"/>
    <col min="10" max="10" width="23.8515625" style="14" customWidth="1"/>
    <col min="11" max="11" width="23.57421875" style="14" customWidth="1"/>
    <col min="12" max="12" width="18.00390625" style="14" customWidth="1"/>
    <col min="13" max="13" width="23.57421875" style="14" customWidth="1"/>
    <col min="14" max="16384" width="9.140625" style="14" customWidth="1"/>
  </cols>
  <sheetData>
    <row r="2" ht="20.25">
      <c r="M2" s="24" t="s">
        <v>226</v>
      </c>
    </row>
    <row r="4" spans="2:13" ht="25.5">
      <c r="B4" s="25" t="s">
        <v>156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 customHeight="1">
      <c r="B6" s="13" t="s">
        <v>4</v>
      </c>
      <c r="C6" s="86" t="s">
        <v>51</v>
      </c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2:13" ht="18.75" customHeight="1">
      <c r="B7" s="13" t="s">
        <v>5</v>
      </c>
      <c r="C7" s="86" t="s">
        <v>18</v>
      </c>
      <c r="D7" s="86"/>
      <c r="E7" s="86"/>
      <c r="F7" s="86"/>
      <c r="G7" s="86"/>
      <c r="H7" s="86"/>
      <c r="I7" s="86"/>
      <c r="J7" s="86"/>
      <c r="K7" s="86"/>
      <c r="L7" s="86"/>
      <c r="M7" s="86"/>
    </row>
    <row r="8" ht="18.75">
      <c r="B8" s="13"/>
    </row>
    <row r="9" spans="2:13" ht="18.75">
      <c r="B9" s="13" t="s">
        <v>21</v>
      </c>
      <c r="F9" s="15"/>
      <c r="G9" s="15"/>
      <c r="H9" s="15"/>
      <c r="I9" s="15"/>
      <c r="J9" s="16"/>
      <c r="K9" s="16"/>
      <c r="L9" s="16"/>
      <c r="M9" s="16"/>
    </row>
    <row r="10" spans="2:13" ht="18.75">
      <c r="B10" s="13" t="s">
        <v>22</v>
      </c>
      <c r="F10" s="15"/>
      <c r="G10" s="15"/>
      <c r="H10" s="15"/>
      <c r="I10" s="15"/>
      <c r="J10" s="16"/>
      <c r="K10" s="16"/>
      <c r="L10" s="16"/>
      <c r="M10" s="16"/>
    </row>
    <row r="11" spans="2:13" ht="18.75">
      <c r="B11" s="13" t="s">
        <v>23</v>
      </c>
      <c r="F11" s="15"/>
      <c r="G11" s="15"/>
      <c r="H11" s="15"/>
      <c r="I11" s="15"/>
      <c r="J11" s="16"/>
      <c r="K11" s="16"/>
      <c r="L11" s="16"/>
      <c r="M11" s="16"/>
    </row>
    <row r="12" spans="2:13" ht="18.75">
      <c r="B12" s="13" t="s">
        <v>24</v>
      </c>
      <c r="F12" s="15"/>
      <c r="G12" s="15"/>
      <c r="H12" s="15"/>
      <c r="I12" s="15"/>
      <c r="J12" s="16"/>
      <c r="K12" s="16"/>
      <c r="L12" s="16"/>
      <c r="M12" s="16"/>
    </row>
    <row r="13" spans="6:13" ht="18.75">
      <c r="F13" s="15"/>
      <c r="G13" s="15"/>
      <c r="H13" s="15"/>
      <c r="I13" s="15"/>
      <c r="J13" s="15"/>
      <c r="M13" s="27"/>
    </row>
    <row r="14" spans="2:13" ht="32.25" customHeight="1">
      <c r="B14" s="83" t="s">
        <v>6</v>
      </c>
      <c r="C14" s="83" t="s">
        <v>7</v>
      </c>
      <c r="D14" s="83" t="s">
        <v>19</v>
      </c>
      <c r="E14" s="83" t="s">
        <v>34</v>
      </c>
      <c r="F14" s="85" t="s">
        <v>58</v>
      </c>
      <c r="G14" s="85"/>
      <c r="H14" s="85"/>
      <c r="I14" s="83" t="s">
        <v>35</v>
      </c>
      <c r="J14" s="85" t="s">
        <v>58</v>
      </c>
      <c r="K14" s="85"/>
      <c r="L14" s="85"/>
      <c r="M14" s="83" t="s">
        <v>148</v>
      </c>
    </row>
    <row r="15" spans="2:13" ht="256.5" customHeight="1">
      <c r="B15" s="84"/>
      <c r="C15" s="84"/>
      <c r="D15" s="84"/>
      <c r="E15" s="84"/>
      <c r="F15" s="1" t="s">
        <v>28</v>
      </c>
      <c r="G15" s="1" t="s">
        <v>29</v>
      </c>
      <c r="H15" s="1" t="s">
        <v>30</v>
      </c>
      <c r="I15" s="84"/>
      <c r="J15" s="1" t="s">
        <v>28</v>
      </c>
      <c r="K15" s="1" t="s">
        <v>29</v>
      </c>
      <c r="L15" s="1" t="s">
        <v>30</v>
      </c>
      <c r="M15" s="84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56.25">
      <c r="B17" s="2" t="s">
        <v>134</v>
      </c>
      <c r="C17" s="7" t="s">
        <v>8</v>
      </c>
      <c r="D17" s="3" t="s">
        <v>17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37.5">
      <c r="B18" s="43" t="s">
        <v>131</v>
      </c>
      <c r="C18" s="7" t="s">
        <v>8</v>
      </c>
      <c r="D18" s="3" t="s">
        <v>46</v>
      </c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8.75">
      <c r="B19" s="20" t="s">
        <v>92</v>
      </c>
      <c r="C19" s="7" t="s">
        <v>8</v>
      </c>
      <c r="D19" s="3" t="s">
        <v>117</v>
      </c>
      <c r="E19" s="18"/>
      <c r="F19" s="18"/>
      <c r="G19" s="18"/>
      <c r="H19" s="18"/>
      <c r="I19" s="18"/>
      <c r="J19" s="18"/>
      <c r="K19" s="18"/>
      <c r="L19" s="18"/>
      <c r="M19" s="18"/>
    </row>
    <row r="20" spans="2:13" ht="18.75">
      <c r="B20" s="20" t="s">
        <v>93</v>
      </c>
      <c r="C20" s="7" t="s">
        <v>8</v>
      </c>
      <c r="D20" s="3" t="s">
        <v>118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20" t="s">
        <v>94</v>
      </c>
      <c r="C21" s="7" t="s">
        <v>8</v>
      </c>
      <c r="D21" s="3" t="s">
        <v>119</v>
      </c>
      <c r="E21" s="18"/>
      <c r="F21" s="18"/>
      <c r="G21" s="18"/>
      <c r="H21" s="18"/>
      <c r="I21" s="18"/>
      <c r="J21" s="18"/>
      <c r="K21" s="18"/>
      <c r="L21" s="18"/>
      <c r="M21" s="18"/>
    </row>
    <row r="22" spans="2:13" ht="18.75">
      <c r="B22" s="43" t="s">
        <v>95</v>
      </c>
      <c r="C22" s="7" t="s">
        <v>8</v>
      </c>
      <c r="D22" s="3" t="s">
        <v>47</v>
      </c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56.25">
      <c r="B23" s="43" t="s">
        <v>132</v>
      </c>
      <c r="C23" s="7" t="s">
        <v>8</v>
      </c>
      <c r="D23" s="3" t="s">
        <v>120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0" t="s">
        <v>96</v>
      </c>
      <c r="C24" s="7" t="s">
        <v>8</v>
      </c>
      <c r="D24" s="3" t="s">
        <v>121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3" t="s">
        <v>241</v>
      </c>
      <c r="C25" s="7" t="s">
        <v>8</v>
      </c>
      <c r="D25" s="3"/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3" t="s">
        <v>242</v>
      </c>
      <c r="C26" s="7" t="s">
        <v>8</v>
      </c>
      <c r="D26" s="3"/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3" t="s">
        <v>244</v>
      </c>
      <c r="C27" s="7" t="s">
        <v>8</v>
      </c>
      <c r="D27" s="3"/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56.25">
      <c r="B28" s="6" t="s">
        <v>225</v>
      </c>
      <c r="C28" s="3" t="s">
        <v>159</v>
      </c>
      <c r="D28" s="3" t="s">
        <v>53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3" t="s">
        <v>241</v>
      </c>
      <c r="C29" s="3" t="s">
        <v>159</v>
      </c>
      <c r="D29" s="3"/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3" t="s">
        <v>242</v>
      </c>
      <c r="C30" s="3" t="s">
        <v>159</v>
      </c>
      <c r="D30" s="3"/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3" t="s">
        <v>244</v>
      </c>
      <c r="C31" s="3" t="s">
        <v>159</v>
      </c>
      <c r="D31" s="3"/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12.5">
      <c r="B32" s="20" t="s">
        <v>67</v>
      </c>
      <c r="C32" s="7" t="s">
        <v>8</v>
      </c>
      <c r="D32" s="3" t="s">
        <v>122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37.5">
      <c r="B33" s="43" t="s">
        <v>133</v>
      </c>
      <c r="C33" s="7" t="s">
        <v>8</v>
      </c>
      <c r="D33" s="3" t="s">
        <v>48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0" t="s">
        <v>97</v>
      </c>
      <c r="C34" s="7" t="s">
        <v>8</v>
      </c>
      <c r="D34" s="3" t="s">
        <v>123</v>
      </c>
      <c r="E34" s="18"/>
      <c r="F34" s="18"/>
      <c r="G34" s="18"/>
      <c r="H34" s="18"/>
      <c r="I34" s="18"/>
      <c r="J34" s="18"/>
      <c r="K34" s="18"/>
      <c r="L34" s="18"/>
      <c r="M34" s="18"/>
    </row>
    <row r="35" spans="2:13" ht="18.75">
      <c r="B35" s="20" t="s">
        <v>98</v>
      </c>
      <c r="C35" s="7" t="s">
        <v>8</v>
      </c>
      <c r="D35" s="3" t="s">
        <v>124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18.75">
      <c r="B36" s="20" t="s">
        <v>99</v>
      </c>
      <c r="C36" s="7" t="s">
        <v>8</v>
      </c>
      <c r="D36" s="3" t="s">
        <v>125</v>
      </c>
      <c r="E36" s="18"/>
      <c r="F36" s="18"/>
      <c r="G36" s="18"/>
      <c r="H36" s="18"/>
      <c r="I36" s="18"/>
      <c r="J36" s="18"/>
      <c r="K36" s="18"/>
      <c r="L36" s="18"/>
      <c r="M36" s="18"/>
    </row>
    <row r="37" spans="2:13" ht="18.75">
      <c r="B37" s="20" t="s">
        <v>100</v>
      </c>
      <c r="C37" s="7" t="s">
        <v>8</v>
      </c>
      <c r="D37" s="3" t="s">
        <v>126</v>
      </c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8.75">
      <c r="B38" s="44" t="s">
        <v>205</v>
      </c>
      <c r="C38" s="7" t="s">
        <v>8</v>
      </c>
      <c r="D38" s="3" t="s">
        <v>49</v>
      </c>
      <c r="E38" s="18"/>
      <c r="F38" s="9" t="s">
        <v>115</v>
      </c>
      <c r="G38" s="18"/>
      <c r="H38" s="9" t="s">
        <v>115</v>
      </c>
      <c r="I38" s="18"/>
      <c r="J38" s="9" t="s">
        <v>115</v>
      </c>
      <c r="K38" s="18"/>
      <c r="L38" s="18"/>
      <c r="M38" s="9" t="s">
        <v>115</v>
      </c>
    </row>
    <row r="39" spans="2:13" ht="56.25">
      <c r="B39" s="44" t="s">
        <v>206</v>
      </c>
      <c r="C39" s="7" t="s">
        <v>8</v>
      </c>
      <c r="D39" s="3" t="s">
        <v>77</v>
      </c>
      <c r="E39" s="18"/>
      <c r="F39" s="9" t="s">
        <v>115</v>
      </c>
      <c r="G39" s="18"/>
      <c r="H39" s="9" t="s">
        <v>115</v>
      </c>
      <c r="I39" s="18"/>
      <c r="J39" s="9" t="s">
        <v>115</v>
      </c>
      <c r="K39" s="18"/>
      <c r="L39" s="18"/>
      <c r="M39" s="9" t="s">
        <v>115</v>
      </c>
    </row>
    <row r="40" spans="2:13" ht="56.25">
      <c r="B40" s="45" t="s">
        <v>207</v>
      </c>
      <c r="C40" s="7" t="s">
        <v>8</v>
      </c>
      <c r="D40" s="3" t="s">
        <v>212</v>
      </c>
      <c r="E40" s="18"/>
      <c r="F40" s="9" t="s">
        <v>115</v>
      </c>
      <c r="G40" s="18"/>
      <c r="H40" s="9" t="s">
        <v>115</v>
      </c>
      <c r="I40" s="18"/>
      <c r="J40" s="9" t="s">
        <v>115</v>
      </c>
      <c r="K40" s="18"/>
      <c r="L40" s="18"/>
      <c r="M40" s="9" t="s">
        <v>115</v>
      </c>
    </row>
    <row r="41" spans="2:13" ht="56.25">
      <c r="B41" s="45" t="s">
        <v>208</v>
      </c>
      <c r="C41" s="7" t="s">
        <v>8</v>
      </c>
      <c r="D41" s="3" t="s">
        <v>213</v>
      </c>
      <c r="E41" s="18"/>
      <c r="F41" s="9" t="s">
        <v>115</v>
      </c>
      <c r="G41" s="18"/>
      <c r="H41" s="9" t="s">
        <v>115</v>
      </c>
      <c r="I41" s="18"/>
      <c r="J41" s="9" t="s">
        <v>115</v>
      </c>
      <c r="K41" s="18"/>
      <c r="L41" s="18"/>
      <c r="M41" s="9" t="s">
        <v>115</v>
      </c>
    </row>
    <row r="42" spans="2:13" ht="112.5">
      <c r="B42" s="45" t="s">
        <v>209</v>
      </c>
      <c r="C42" s="7" t="s">
        <v>8</v>
      </c>
      <c r="D42" s="3" t="s">
        <v>214</v>
      </c>
      <c r="E42" s="18"/>
      <c r="F42" s="9" t="s">
        <v>115</v>
      </c>
      <c r="G42" s="18"/>
      <c r="H42" s="9" t="s">
        <v>115</v>
      </c>
      <c r="I42" s="18"/>
      <c r="J42" s="9" t="s">
        <v>115</v>
      </c>
      <c r="K42" s="18"/>
      <c r="L42" s="18"/>
      <c r="M42" s="9" t="s">
        <v>115</v>
      </c>
    </row>
    <row r="43" spans="2:13" ht="93.75">
      <c r="B43" s="45" t="s">
        <v>210</v>
      </c>
      <c r="C43" s="7" t="s">
        <v>8</v>
      </c>
      <c r="D43" s="3" t="s">
        <v>215</v>
      </c>
      <c r="E43" s="18"/>
      <c r="F43" s="9" t="s">
        <v>115</v>
      </c>
      <c r="G43" s="18"/>
      <c r="H43" s="9" t="s">
        <v>115</v>
      </c>
      <c r="I43" s="18"/>
      <c r="J43" s="9" t="s">
        <v>115</v>
      </c>
      <c r="K43" s="18"/>
      <c r="L43" s="18"/>
      <c r="M43" s="9" t="s">
        <v>115</v>
      </c>
    </row>
    <row r="44" spans="2:13" ht="37.5">
      <c r="B44" s="44" t="s">
        <v>211</v>
      </c>
      <c r="C44" s="7" t="s">
        <v>8</v>
      </c>
      <c r="D44" s="3" t="s">
        <v>78</v>
      </c>
      <c r="E44" s="18"/>
      <c r="F44" s="9" t="s">
        <v>115</v>
      </c>
      <c r="G44" s="18"/>
      <c r="H44" s="9" t="s">
        <v>115</v>
      </c>
      <c r="I44" s="18"/>
      <c r="J44" s="9" t="s">
        <v>115</v>
      </c>
      <c r="K44" s="18"/>
      <c r="L44" s="18"/>
      <c r="M44" s="9" t="s">
        <v>115</v>
      </c>
    </row>
    <row r="45" spans="2:13" ht="18.75">
      <c r="B45" s="2" t="s">
        <v>243</v>
      </c>
      <c r="C45" s="7" t="s">
        <v>8</v>
      </c>
      <c r="D45" s="3" t="s">
        <v>82</v>
      </c>
      <c r="E45" s="18"/>
      <c r="F45" s="18"/>
      <c r="G45" s="18"/>
      <c r="H45" s="18"/>
      <c r="I45" s="18"/>
      <c r="J45" s="18"/>
      <c r="K45" s="18"/>
      <c r="L45" s="18"/>
      <c r="M45" s="18"/>
    </row>
    <row r="46" spans="2:13" ht="18.75">
      <c r="B46" s="45" t="s">
        <v>176</v>
      </c>
      <c r="C46" s="7" t="s">
        <v>8</v>
      </c>
      <c r="D46" s="3" t="s">
        <v>83</v>
      </c>
      <c r="E46" s="18"/>
      <c r="F46" s="18"/>
      <c r="G46" s="18"/>
      <c r="H46" s="18"/>
      <c r="I46" s="18"/>
      <c r="J46" s="18"/>
      <c r="K46" s="18"/>
      <c r="L46" s="18"/>
      <c r="M46" s="18"/>
    </row>
    <row r="47" spans="2:13" ht="18.75">
      <c r="B47" s="2" t="s">
        <v>101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18.75">
      <c r="B48" s="2" t="s">
        <v>102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7.5">
      <c r="B49" s="2" t="s">
        <v>238</v>
      </c>
      <c r="C49" s="7" t="s">
        <v>8</v>
      </c>
      <c r="D49" s="39">
        <v>500</v>
      </c>
      <c r="E49" s="18"/>
      <c r="F49" s="18"/>
      <c r="G49" s="18"/>
      <c r="H49" s="18"/>
      <c r="I49" s="18"/>
      <c r="J49" s="18"/>
      <c r="K49" s="18"/>
      <c r="L49" s="18"/>
      <c r="M49" s="18"/>
    </row>
    <row r="50" spans="2:13" ht="19.5" customHeight="1">
      <c r="B50" s="20" t="s">
        <v>103</v>
      </c>
      <c r="C50" s="7" t="s">
        <v>8</v>
      </c>
      <c r="D50" s="46">
        <v>510</v>
      </c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8.75">
      <c r="B51" s="20" t="s">
        <v>73</v>
      </c>
      <c r="C51" s="7"/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</row>
    <row r="52" spans="2:13" ht="18.75">
      <c r="B52" s="20" t="s">
        <v>104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8.75">
      <c r="B53" s="20" t="s">
        <v>105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8.75">
      <c r="B54" s="20" t="s">
        <v>106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8.75">
      <c r="B55" s="20" t="s">
        <v>107</v>
      </c>
      <c r="C55" s="7" t="s">
        <v>8</v>
      </c>
      <c r="D55" s="46">
        <v>560</v>
      </c>
      <c r="E55" s="18"/>
      <c r="F55" s="18"/>
      <c r="G55" s="18"/>
      <c r="H55" s="18"/>
      <c r="I55" s="18"/>
      <c r="J55" s="18"/>
      <c r="K55" s="18"/>
      <c r="L55" s="18"/>
      <c r="M55" s="18"/>
    </row>
    <row r="56" spans="2:13" ht="18.75">
      <c r="B56" s="40" t="s">
        <v>216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ht="18.75">
      <c r="B57" s="42" t="s">
        <v>217</v>
      </c>
      <c r="C57" s="7" t="s">
        <v>8</v>
      </c>
      <c r="D57" s="46">
        <v>600</v>
      </c>
      <c r="E57" s="18"/>
      <c r="F57" s="18"/>
      <c r="G57" s="18"/>
      <c r="H57" s="18"/>
      <c r="I57" s="18"/>
      <c r="J57" s="18"/>
      <c r="K57" s="18"/>
      <c r="L57" s="18"/>
      <c r="M57" s="18"/>
    </row>
    <row r="58" spans="2:13" ht="18.75">
      <c r="B58" s="42" t="s">
        <v>218</v>
      </c>
      <c r="C58" s="7" t="s">
        <v>8</v>
      </c>
      <c r="D58" s="46">
        <v>700</v>
      </c>
      <c r="E58" s="18"/>
      <c r="F58" s="18"/>
      <c r="G58" s="18"/>
      <c r="H58" s="18"/>
      <c r="I58" s="18"/>
      <c r="J58" s="18"/>
      <c r="K58" s="18"/>
      <c r="L58" s="18"/>
      <c r="M58" s="18"/>
    </row>
    <row r="59" spans="2:13" ht="18.75">
      <c r="B59" s="91" t="s">
        <v>32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 ht="36.75" customHeight="1">
      <c r="B60" s="86" t="s">
        <v>59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2:13" ht="44.25" customHeight="1">
      <c r="B61" s="86" t="s">
        <v>60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2:13" ht="36" customHeight="1">
      <c r="B62" s="17" t="s">
        <v>224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3:13" ht="44.2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7" t="s">
        <v>227</v>
      </c>
    </row>
    <row r="64" spans="2:13" ht="44.25" customHeight="1">
      <c r="B64" s="47" t="s">
        <v>177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44.25" customHeight="1">
      <c r="B65" s="83" t="s">
        <v>6</v>
      </c>
      <c r="C65" s="83" t="s">
        <v>7</v>
      </c>
      <c r="D65" s="83" t="s">
        <v>19</v>
      </c>
      <c r="E65" s="83" t="s">
        <v>154</v>
      </c>
      <c r="F65" s="85" t="s">
        <v>58</v>
      </c>
      <c r="G65" s="85"/>
      <c r="H65" s="85"/>
      <c r="I65" s="83" t="s">
        <v>158</v>
      </c>
      <c r="J65" s="85" t="s">
        <v>58</v>
      </c>
      <c r="K65" s="85"/>
      <c r="L65" s="85"/>
      <c r="M65" s="83" t="s">
        <v>148</v>
      </c>
    </row>
    <row r="66" spans="2:13" ht="249.75" customHeight="1">
      <c r="B66" s="84"/>
      <c r="C66" s="84"/>
      <c r="D66" s="84"/>
      <c r="E66" s="84"/>
      <c r="F66" s="1" t="s">
        <v>28</v>
      </c>
      <c r="G66" s="1" t="s">
        <v>29</v>
      </c>
      <c r="H66" s="1" t="s">
        <v>30</v>
      </c>
      <c r="I66" s="84"/>
      <c r="J66" s="1" t="s">
        <v>28</v>
      </c>
      <c r="K66" s="1" t="s">
        <v>29</v>
      </c>
      <c r="L66" s="1" t="s">
        <v>30</v>
      </c>
      <c r="M66" s="84"/>
    </row>
    <row r="67" spans="2:13" ht="23.25" customHeight="1">
      <c r="B67" s="11">
        <v>1</v>
      </c>
      <c r="C67" s="11">
        <v>2</v>
      </c>
      <c r="D67" s="11">
        <v>3</v>
      </c>
      <c r="E67" s="11">
        <v>4</v>
      </c>
      <c r="F67" s="11">
        <v>5</v>
      </c>
      <c r="G67" s="11">
        <v>6</v>
      </c>
      <c r="H67" s="11">
        <v>7</v>
      </c>
      <c r="I67" s="11">
        <v>8</v>
      </c>
      <c r="J67" s="11">
        <v>9</v>
      </c>
      <c r="K67" s="11">
        <v>10</v>
      </c>
      <c r="L67" s="11">
        <v>11</v>
      </c>
      <c r="M67" s="11">
        <v>12</v>
      </c>
    </row>
    <row r="68" spans="2:13" ht="18.75">
      <c r="B68" s="48" t="s">
        <v>112</v>
      </c>
      <c r="C68" s="7" t="s">
        <v>8</v>
      </c>
      <c r="D68" s="49">
        <v>800</v>
      </c>
      <c r="E68" s="39"/>
      <c r="F68" s="39" t="s">
        <v>115</v>
      </c>
      <c r="G68" s="39" t="s">
        <v>115</v>
      </c>
      <c r="H68" s="39" t="s">
        <v>115</v>
      </c>
      <c r="I68" s="39"/>
      <c r="J68" s="39" t="s">
        <v>115</v>
      </c>
      <c r="K68" s="39" t="s">
        <v>115</v>
      </c>
      <c r="L68" s="39" t="s">
        <v>115</v>
      </c>
      <c r="M68" s="39"/>
    </row>
    <row r="69" spans="2:13" ht="18.75">
      <c r="B69" s="50" t="s">
        <v>166</v>
      </c>
      <c r="C69" s="7" t="s">
        <v>8</v>
      </c>
      <c r="D69" s="49" t="s">
        <v>53</v>
      </c>
      <c r="E69" s="39" t="s">
        <v>115</v>
      </c>
      <c r="F69" s="39"/>
      <c r="G69" s="39"/>
      <c r="H69" s="39" t="s">
        <v>115</v>
      </c>
      <c r="I69" s="39" t="s">
        <v>115</v>
      </c>
      <c r="J69" s="39"/>
      <c r="K69" s="39"/>
      <c r="L69" s="39" t="s">
        <v>115</v>
      </c>
      <c r="M69" s="39"/>
    </row>
    <row r="70" spans="2:13" ht="71.25" customHeight="1">
      <c r="B70" s="10" t="s">
        <v>152</v>
      </c>
      <c r="C70" s="7" t="s">
        <v>8</v>
      </c>
      <c r="D70" s="49">
        <v>900</v>
      </c>
      <c r="E70" s="39" t="s">
        <v>115</v>
      </c>
      <c r="F70" s="39"/>
      <c r="G70" s="39"/>
      <c r="H70" s="39" t="s">
        <v>115</v>
      </c>
      <c r="I70" s="39" t="s">
        <v>115</v>
      </c>
      <c r="J70" s="39"/>
      <c r="K70" s="39"/>
      <c r="L70" s="39" t="s">
        <v>115</v>
      </c>
      <c r="M70" s="18"/>
    </row>
    <row r="71" spans="2:13" ht="66.75" customHeight="1">
      <c r="B71" s="10" t="s">
        <v>153</v>
      </c>
      <c r="C71" s="7" t="s">
        <v>8</v>
      </c>
      <c r="D71" s="49">
        <v>1000</v>
      </c>
      <c r="E71" s="39" t="s">
        <v>115</v>
      </c>
      <c r="F71" s="39"/>
      <c r="G71" s="39"/>
      <c r="H71" s="39" t="s">
        <v>115</v>
      </c>
      <c r="I71" s="39" t="s">
        <v>115</v>
      </c>
      <c r="J71" s="39"/>
      <c r="K71" s="39"/>
      <c r="L71" s="39" t="s">
        <v>115</v>
      </c>
      <c r="M71" s="18"/>
    </row>
    <row r="72" spans="2:13" ht="18.75">
      <c r="B72" s="10" t="s">
        <v>109</v>
      </c>
      <c r="C72" s="7" t="s">
        <v>8</v>
      </c>
      <c r="D72" s="49">
        <v>1100</v>
      </c>
      <c r="E72" s="39"/>
      <c r="F72" s="39"/>
      <c r="G72" s="39"/>
      <c r="H72" s="39"/>
      <c r="I72" s="39"/>
      <c r="J72" s="39"/>
      <c r="K72" s="39"/>
      <c r="L72" s="39"/>
      <c r="M72" s="18"/>
    </row>
    <row r="73" spans="2:13" ht="18.75">
      <c r="B73" s="10" t="s">
        <v>111</v>
      </c>
      <c r="C73" s="7" t="s">
        <v>8</v>
      </c>
      <c r="D73" s="49">
        <v>1200</v>
      </c>
      <c r="E73" s="39"/>
      <c r="F73" s="39"/>
      <c r="G73" s="39"/>
      <c r="H73" s="39"/>
      <c r="I73" s="39"/>
      <c r="J73" s="39"/>
      <c r="K73" s="39"/>
      <c r="L73" s="39"/>
      <c r="M73" s="18"/>
    </row>
    <row r="74" spans="2:13" ht="18.75">
      <c r="B74" s="91" t="s">
        <v>32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 ht="42.75" customHeight="1">
      <c r="B75" s="86" t="s">
        <v>59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2:13" ht="42.75" customHeight="1">
      <c r="B76" s="86" t="s">
        <v>60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9" spans="2:13" ht="26.25">
      <c r="B79" s="33" t="s">
        <v>0</v>
      </c>
      <c r="I79" s="35"/>
      <c r="J79" s="35"/>
      <c r="K79" s="35"/>
      <c r="L79" s="34"/>
      <c r="M79" s="34"/>
    </row>
    <row r="80" spans="2:13" ht="26.25">
      <c r="B80" s="33"/>
      <c r="I80" s="36" t="s">
        <v>3</v>
      </c>
      <c r="J80" s="36"/>
      <c r="K80" s="36"/>
      <c r="L80" s="36" t="s">
        <v>2</v>
      </c>
      <c r="M80" s="36"/>
    </row>
    <row r="81" spans="2:13" ht="26.25">
      <c r="B81" s="33" t="s">
        <v>1</v>
      </c>
      <c r="I81" s="35"/>
      <c r="J81" s="35"/>
      <c r="K81" s="35"/>
      <c r="L81" s="34"/>
      <c r="M81" s="34"/>
    </row>
    <row r="82" spans="9:13" ht="20.25">
      <c r="I82" s="36" t="s">
        <v>3</v>
      </c>
      <c r="J82" s="36"/>
      <c r="K82" s="36"/>
      <c r="L82" s="36" t="s">
        <v>2</v>
      </c>
      <c r="M82" s="36"/>
    </row>
  </sheetData>
  <sheetProtection/>
  <mergeCells count="24">
    <mergeCell ref="C6:M6"/>
    <mergeCell ref="F14:H14"/>
    <mergeCell ref="C7:M7"/>
    <mergeCell ref="J14:L14"/>
    <mergeCell ref="M14:M15"/>
    <mergeCell ref="I14:I15"/>
    <mergeCell ref="C14:C15"/>
    <mergeCell ref="B60:M60"/>
    <mergeCell ref="B14:B15"/>
    <mergeCell ref="E65:E66"/>
    <mergeCell ref="D14:D15"/>
    <mergeCell ref="E14:E15"/>
    <mergeCell ref="B59:M59"/>
    <mergeCell ref="B61:M61"/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4" r:id="rId1"/>
  <headerFooter alignWithMargins="0">
    <oddFooter>&amp;C&amp;P</oddFooter>
  </headerFooter>
  <rowBreaks count="1" manualBreakCount="1">
    <brk id="6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Алла Кочнева</cp:lastModifiedBy>
  <cp:lastPrinted>2021-03-30T06:59:36Z</cp:lastPrinted>
  <dcterms:created xsi:type="dcterms:W3CDTF">1996-10-08T23:32:33Z</dcterms:created>
  <dcterms:modified xsi:type="dcterms:W3CDTF">2021-03-30T06:59:40Z</dcterms:modified>
  <cp:category/>
  <cp:version/>
  <cp:contentType/>
  <cp:contentStatus/>
</cp:coreProperties>
</file>